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ERGOMÉTRICAS • ESTEIRAS • APARELHOS E ESTAÇÕES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=HYPERLINK("https://www.leilaoonline.net/lote/detalhe/58267", "1132")</f>
      </c>
      <c r="B11" s="4" t="s">
        <f>=HYPERLINK("https://www.leilaoonline.net/lote/detalhe/58267", " BICICLETA ERGOMETRICA JOHNSON C8000, FCBM216499-0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1.720,00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=HYPERLINK("https://www.leilaoonline.net/lote/detalhe/58266", "1133")</f>
      </c>
      <c r="B12" s="4" t="s">
        <f>=HYPERLINK("https://www.leilaoonline.net/lote/detalhe/58266", " BICICLETA ERGOMETRICA JOHNSON C8000, FCBM216503-1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1.670,00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=HYPERLINK("https://www.leilaoonline.net/lote/detalhe/58289", "1134")</f>
      </c>
      <c r="B13" s="4" t="s">
        <f>=HYPERLINK("https://www.leilaoonline.net/lote/detalhe/58289", " BICICLETA ERGOMETRICA JOHNSON C8000, FCBM216501-5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1.770,00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=HYPERLINK("https://www.leilaoonline.net/lote/detalhe/58246", "1135")</f>
      </c>
      <c r="B14" s="4" t="s">
        <f>=HYPERLINK("https://www.leilaoonline.net/lote/detalhe/58246", " BICICLETA ERGOMETRICA JOHNSON C8000, FCBM216497-3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1.670,00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=HYPERLINK("https://www.leilaoonline.net/lote/detalhe/58291", "1258")</f>
      </c>
      <c r="B15" s="4" t="s">
        <f>=HYPERLINK("https://www.leilaoonline.net/lote/detalhe/58291", " BICICLETA ERGOMETRICA JOHNSON C8000, FCBM216498-1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1.670,00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=HYPERLINK("https://www.leilaoonline.net/lote/detalhe/58271", "2041")</f>
      </c>
      <c r="B16" s="4" t="s">
        <f>=HYPERLINK("https://www.leilaoonline.net/lote/detalhe/58271", " BICICLETA ERGOMETRICA JOHNSON C8000, FCBM216495-7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1.870,00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=HYPERLINK("https://www.leilaoonline.net/lote/detalhe/58342", "2092")</f>
      </c>
      <c r="B17" s="4" t="s">
        <f>=HYPERLINK("https://www.leilaoonline.net/lote/detalhe/58342", " APARELHO P/EXERC. ROTATORIOS HAMMER. - FCBM: 199028-4 ")</f>
      </c>
      <c r="C17" s="4" t="inlineStr">
        <is>
          <t>Vendido</t>
        </is>
      </c>
      <c r="D17" s="4" t="inlineStr">
        <is>
          <t>8</t>
        </is>
      </c>
      <c r="E17" s="5" t="inlineStr">
        <is>
          <t>1.650,00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=HYPERLINK("https://www.leilaoonline.net/lote/detalhe/58282", "2427")</f>
      </c>
      <c r="B18" s="4" t="s">
        <f>=HYPERLINK("https://www.leilaoonline.net/lote/detalhe/58282", " BICICLETA ERGOMETRICA JOHNSON C8000, FCBM216500-7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1.870,00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=HYPERLINK("https://www.leilaoonline.net/lote/detalhe/58275", "2469")</f>
      </c>
      <c r="B19" s="4" t="s">
        <f>=HYPERLINK("https://www.leilaoonline.net/lote/detalhe/58275", " BICICLETA ERGOMETRICA JOHNSON C8000, FCBM216502-3 ")</f>
      </c>
      <c r="C19" s="4" t="inlineStr">
        <is>
          <t>Vendido</t>
        </is>
      </c>
      <c r="D19" s="4" t="inlineStr">
        <is>
          <t>3</t>
        </is>
      </c>
      <c r="E19" s="5" t="inlineStr">
        <is>
          <t>1.870,00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=HYPERLINK("https://www.leilaoonline.net/lote/detalhe/58254", "2472")</f>
      </c>
      <c r="B20" s="4" t="s">
        <f>=HYPERLINK("https://www.leilaoonline.net/lote/detalhe/58254", " BICICLETA ERGOMETRICA JOHNSON C8000, FCBM216496-5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1.870,00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=HYPERLINK("https://www.leilaoonline.net/lote/detalhe/58244", "2501")</f>
      </c>
      <c r="B21" s="4" t="s">
        <f>=HYPERLINK("https://www.leilaoonline.net/lote/detalhe/58244", " ESTEIRA ERGOMETRICA LIFE FITNESS CLST, FCBM209428-2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5.050,00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=HYPERLINK("https://www.leilaoonline.net/lote/detalhe/58290", "3131")</f>
      </c>
      <c r="B22" s="4" t="s">
        <f>=HYPERLINK("https://www.leilaoonline.net/lote/detalhe/58290", " ESTEIRA ERGOMETRICA LIFE FITNESS CLST, FCBM209420-7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4.850,00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=HYPERLINK("https://www.leilaoonline.net/lote/detalhe/58277", "3518")</f>
      </c>
      <c r="B23" s="4" t="s">
        <f>=HYPERLINK("https://www.leilaoonline.net/lote/detalhe/58277", " ESTEIRA ERGOMETRICA LIFE FITNESS 95TI, FCBM202574-4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4.950,00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=HYPERLINK("https://www.leilaoonline.net/lote/detalhe/58341", "4106")</f>
      </c>
      <c r="B24" s="4" t="s">
        <f>=HYPERLINK("https://www.leilaoonline.net/lote/detalhe/58341", " APARELHO P/EXERC.ELEV-INVER LIFE GBCT - FCBM: 182002-8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=HYPERLINK("https://www.leilaoonline.net/lote/detalhe/58274", "4125")</f>
      </c>
      <c r="B25" s="4" t="s">
        <f>=HYPERLINK("https://www.leilaoonline.net/lote/detalhe/58274", " ESTEIRA ERGOMETRICA LIFE FITNESS 95TI, FCBM202575-2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=HYPERLINK("https://www.leilaoonline.net/lote/detalhe/59845", "5068")</f>
      </c>
      <c r="B26" s="4" t="s">
        <f>=HYPERLINK("https://www.leilaoonline.net/lote/detalhe/59845", "213435-7 MONITOR DE VIDEO 8,5 LCD SONY")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=HYPERLINK("https://www.leilaoonline.net/lote/detalhe/58344", "5078")</f>
      </c>
      <c r="B27" s="4" t="s">
        <f>=HYPERLINK("https://www.leilaoonline.net/lote/detalhe/58344", " APARELHO P/EXERC.ELEV-INVER LIFE MODGBCI - FCBM: 199029-2 ")</f>
      </c>
      <c r="C27" s="4" t="inlineStr">
        <is>
          <t>Vendido</t>
        </is>
      </c>
      <c r="D27" s="4" t="inlineStr">
        <is>
          <t>5</t>
        </is>
      </c>
      <c r="E27" s="5" t="inlineStr">
        <is>
          <t>2.145,00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=HYPERLINK("https://www.leilaoonline.net/lote/detalhe/58280", "5777")</f>
      </c>
      <c r="B28" s="4" t="s">
        <f>=HYPERLINK("https://www.leilaoonline.net/lote/detalhe/58280", " ESTEIRA ERGOMETRICA LIFE FITNESS 95TI, FCBM202570-1 ")</f>
      </c>
      <c r="C28" s="4" t="inlineStr">
        <is>
          <t>Vendido</t>
        </is>
      </c>
      <c r="D28" s="4" t="inlineStr">
        <is>
          <t>16</t>
        </is>
      </c>
      <c r="E28" s="5" t="inlineStr">
        <is>
          <t>4.750,00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=HYPERLINK("https://www.leilaoonline.net/lote/detalhe/58261", "6052")</f>
      </c>
      <c r="B29" s="4" t="s">
        <f>=HYPERLINK("https://www.leilaoonline.net/lote/detalhe/58261", " ESTEIRA ERGOMETRICA LIFE FITNESS CLST, FCBM209421-5 ")</f>
      </c>
      <c r="C29" s="4" t="inlineStr">
        <is>
          <t>Vendido</t>
        </is>
      </c>
      <c r="D29" s="4" t="inlineStr">
        <is>
          <t>18</t>
        </is>
      </c>
      <c r="E29" s="5" t="inlineStr">
        <is>
          <t>4.950,00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=HYPERLINK("https://www.leilaoonline.net/lote/detalhe/58248", "6053")</f>
      </c>
      <c r="B30" s="4" t="s">
        <f>=HYPERLINK("https://www.leilaoonline.net/lote/detalhe/58248", " ESTEIRA ERGOMETRICA LIFE FITNESS CLST, FCBM209423-1 ")</f>
      </c>
      <c r="C30" s="4" t="inlineStr">
        <is>
          <t>Vendido</t>
        </is>
      </c>
      <c r="D30" s="4" t="inlineStr">
        <is>
          <t>19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=HYPERLINK("https://www.leilaoonline.net/lote/detalhe/58281", "6055")</f>
      </c>
      <c r="B31" s="4" t="s">
        <f>=HYPERLINK("https://www.leilaoonline.net/lote/detalhe/58281", " ESTEIRA ERGOMETRICA LIFE FITNESS CLST, FCBM209424-0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4.950,00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=HYPERLINK("https://www.leilaoonline.net/lote/detalhe/58292", "11756")</f>
      </c>
      <c r="B32" s="4" t="s">
        <f>=HYPERLINK("https://www.leilaoonline.net/lote/detalhe/58292", " APARELHO P/EX ELIPTICO JOHNSON E8000 , FCBM216505-8 ")</f>
      </c>
      <c r="C32" s="4" t="inlineStr">
        <is>
          <t>Vendido</t>
        </is>
      </c>
      <c r="D32" s="4" t="inlineStr">
        <is>
          <t>8</t>
        </is>
      </c>
      <c r="E32" s="5" t="inlineStr">
        <is>
          <t>2.920,00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=HYPERLINK("https://www.leilaoonline.net/lote/detalhe/58258", "11757")</f>
      </c>
      <c r="B33" s="4" t="s">
        <f>=HYPERLINK("https://www.leilaoonline.net/lote/detalhe/58258", " ESTEIRA ERGOMETRICA LIFE FITNESS CLST, FCBM209426-6 ")</f>
      </c>
      <c r="C33" s="4" t="inlineStr">
        <is>
          <t>Vendido</t>
        </is>
      </c>
      <c r="D33" s="4" t="inlineStr">
        <is>
          <t>15</t>
        </is>
      </c>
      <c r="E33" s="5" t="inlineStr">
        <is>
          <t>5.100,00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=HYPERLINK("https://www.leilaoonline.net/lote/detalhe/58264", "11758")</f>
      </c>
      <c r="B34" s="4" t="s">
        <f>=HYPERLINK("https://www.leilaoonline.net/lote/detalhe/58264", " ESTEIRA ERGOMETRICA LIFE FITNESS CLST, FCBM209425-8 ")</f>
      </c>
      <c r="C34" s="4" t="inlineStr">
        <is>
          <t>Vendido</t>
        </is>
      </c>
      <c r="D34" s="4" t="inlineStr">
        <is>
          <t>21</t>
        </is>
      </c>
      <c r="E34" s="5" t="inlineStr">
        <is>
          <t>5.250,00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=HYPERLINK("https://www.leilaoonline.net/lote/detalhe/58279", "11759")</f>
      </c>
      <c r="B35" s="4" t="s">
        <f>=HYPERLINK("https://www.leilaoonline.net/lote/detalhe/58279", " ESTEIRA ERGOMETRICA LIFE FITNESS 95TI, FCBM202579-5 ")</f>
      </c>
      <c r="C35" s="4" t="inlineStr">
        <is>
          <t>Vendido</t>
        </is>
      </c>
      <c r="D35" s="4" t="inlineStr">
        <is>
          <t>14</t>
        </is>
      </c>
      <c r="E35" s="5" t="inlineStr">
        <is>
          <t>5.200,00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=HYPERLINK("https://www.leilaoonline.net/lote/detalhe/58394", "13032")</f>
      </c>
      <c r="B36" s="4" t="s">
        <f>=HYPERLINK("https://www.leilaoonline.net/lote/detalhe/58394", "TRITURADOR DE RESIDUOS CLEANY F08/085, FCBM 281961-9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5.010,00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=HYPERLINK("https://www.leilaoonline.net/lote/detalhe/58230", "13066")</f>
      </c>
      <c r="B37" s="4" t="s">
        <f>=HYPERLINK("https://www.leilaoonline.net/lote/detalhe/58230", " APARELHO P/EXERC.REMADA SENTADO RIGHETTO, FCBM191233-0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1.170,00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=HYPERLINK("https://www.leilaoonline.net/lote/detalhe/58235", "13074")</f>
      </c>
      <c r="B38" s="4" t="s">
        <f>=HYPERLINK("https://www.leilaoonline.net/lote/detalhe/58235", " ESTEIRA ERGOMETRICA LIFE FITNESS 95TI, FCBM202572-8 ")</f>
      </c>
      <c r="C38" s="4" t="inlineStr">
        <is>
          <t>Vendido</t>
        </is>
      </c>
      <c r="D38" s="4" t="inlineStr">
        <is>
          <t>20</t>
        </is>
      </c>
      <c r="E38" s="5" t="inlineStr">
        <is>
          <t>5.150,00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=HYPERLINK("https://www.leilaoonline.net/lote/detalhe/58249", "13078")</f>
      </c>
      <c r="B39" s="4" t="s">
        <f>=HYPERLINK("https://www.leilaoonline.net/lote/detalhe/58249", " ESTEIRA ERGOMETRICA LIFE FITNESS 95TI, FCBM202577-9 ")</f>
      </c>
      <c r="C39" s="4" t="inlineStr">
        <is>
          <t>Vendido</t>
        </is>
      </c>
      <c r="D39" s="4" t="inlineStr">
        <is>
          <t>19</t>
        </is>
      </c>
      <c r="E39" s="5" t="inlineStr">
        <is>
          <t>5.050,00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=HYPERLINK("https://www.leilaoonline.net/lote/detalhe/58295", "13114")</f>
      </c>
      <c r="B40" s="4" t="s">
        <f>=HYPERLINK("https://www.leilaoonline.net/lote/detalhe/58295", " BICICLETA ERGOMETRICA JOHNSON C8000, FCBM216504-0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1.870,00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=HYPERLINK("https://www.leilaoonline.net/lote/detalhe/58343", "13127")</f>
      </c>
      <c r="B41" s="4" t="s">
        <f>=HYPERLINK("https://www.leilaoonline.net/lote/detalhe/58343", " APARELHO P/EXERC.ELEV-INVER HAMMER. - FCBM: 199030-6 ")</f>
      </c>
      <c r="C41" s="4" t="inlineStr">
        <is>
          <t>Vendido</t>
        </is>
      </c>
      <c r="D41" s="4" t="inlineStr">
        <is>
          <t>3</t>
        </is>
      </c>
      <c r="E41" s="5" t="inlineStr">
        <is>
          <t>2.145,00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=HYPERLINK("https://www.leilaoonline.net/lote/detalhe/58228", "14105")</f>
      </c>
      <c r="B42" s="4" t="s">
        <f>=HYPERLINK("https://www.leilaoonline.net/lote/detalhe/58228", " ESTEIRA ERGOMETRICA LIFE FITNESS 95TI, FCBM202573-6 ")</f>
      </c>
      <c r="C42" s="4" t="inlineStr">
        <is>
          <t>Vendido</t>
        </is>
      </c>
      <c r="D42" s="4" t="inlineStr">
        <is>
          <t>22</t>
        </is>
      </c>
      <c r="E42" s="5" t="inlineStr">
        <is>
          <t>5.350,00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=HYPERLINK("https://www.leilaoonline.net/lote/detalhe/58256", "14106")</f>
      </c>
      <c r="B43" s="4" t="s">
        <f>=HYPERLINK("https://www.leilaoonline.net/lote/detalhe/58256", " ESTEIRA ERGOMETRICA LIFE FITNESS CLST, FCBM209418-5 ")</f>
      </c>
      <c r="C43" s="4" t="inlineStr">
        <is>
          <t>Vendido</t>
        </is>
      </c>
      <c r="D43" s="4" t="inlineStr">
        <is>
          <t>19</t>
        </is>
      </c>
      <c r="E43" s="5" t="inlineStr">
        <is>
          <t>5.050,00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=HYPERLINK("https://www.leilaoonline.net/lote/detalhe/58260", "14107")</f>
      </c>
      <c r="B44" s="4" t="s">
        <f>=HYPERLINK("https://www.leilaoonline.net/lote/detalhe/58260", " ESTEIRA ERGOMETRICA LIFE FITNESS 95TI, FCBM202576-1 ")</f>
      </c>
      <c r="C44" s="4" t="inlineStr">
        <is>
          <t>Vendido</t>
        </is>
      </c>
      <c r="D44" s="4" t="inlineStr">
        <is>
          <t>21</t>
        </is>
      </c>
      <c r="E44" s="5" t="inlineStr">
        <is>
          <t>5.300,00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=HYPERLINK("https://www.leilaoonline.net/lote/detalhe/58238", "14108")</f>
      </c>
      <c r="B45" s="4" t="s">
        <f>=HYPERLINK("https://www.leilaoonline.net/lote/detalhe/58238", " ESTEIRA ERGOMETRICA LIFE FITNESS 95TI, FCBM202571-0 ")</f>
      </c>
      <c r="C45" s="4" t="inlineStr">
        <is>
          <t>Vendido</t>
        </is>
      </c>
      <c r="D45" s="4" t="inlineStr">
        <is>
          <t>21</t>
        </is>
      </c>
      <c r="E45" s="5" t="inlineStr">
        <is>
          <t>5.350,00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=HYPERLINK("https://www.leilaoonline.net/lote/detalhe/58243", "14109")</f>
      </c>
      <c r="B46" s="4" t="s">
        <f>=HYPERLINK("https://www.leilaoonline.net/lote/detalhe/58243", " ESTEIRA ERGOMETRICA LIFE FITNESS CLST, FCBM209419-3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5.150,00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=HYPERLINK("https://www.leilaoonline.net/lote/detalhe/58284", "16042")</f>
      </c>
      <c r="B47" s="4" t="s">
        <f>=HYPERLINK("https://www.leilaoonline.net/lote/detalhe/58284", " ESTEIRA ERGOMETRICA LIFE FITNESS 95TI, FCBM202578-7 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=HYPERLINK("https://www.leilaoonline.net/lote/detalhe/58269", "16043")</f>
      </c>
      <c r="B48" s="4" t="s">
        <f>=HYPERLINK("https://www.leilaoonline.net/lote/detalhe/58269", " ESTEIRA ERGOMETRICA LIFE FITNESS CLST, FCBM209422-3 ")</f>
      </c>
      <c r="C48" s="4" t="inlineStr">
        <is>
          <t>Vendido</t>
        </is>
      </c>
      <c r="D48" s="4" t="inlineStr">
        <is>
          <t>19</t>
        </is>
      </c>
      <c r="E48" s="5" t="inlineStr">
        <is>
          <t>5.050,00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=HYPERLINK("https://www.leilaoonline.net/lote/detalhe/58392", "16044")</f>
      </c>
      <c r="B49" s="4" t="s">
        <f>=HYPERLINK("https://www.leilaoonline.net/lote/detalhe/58392", "ESTEIRA ERGOMÉTRICA LIFE FITNESS CLST , FCBM 209427-4           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5.400,00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=HYPERLINK("https://www.leilaoonline.net/lote/detalhe/58288", "16045")</f>
      </c>
      <c r="B50" s="4" t="s">
        <f>=HYPERLINK("https://www.leilaoonline.net/lote/detalhe/58288", " ESTEIRA ERGOMETRICA LIFE FITNESS 95TI, FCBM202723-2 ")</f>
      </c>
      <c r="C50" s="4" t="inlineStr">
        <is>
          <t>Vendido</t>
        </is>
      </c>
      <c r="D50" s="4" t="inlineStr">
        <is>
          <t>16</t>
        </is>
      </c>
      <c r="E50" s="5" t="inlineStr">
        <is>
          <t>5.450,00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=HYPERLINK("https://www.leilaoonline.net/lote/detalhe/58252", "16046")</f>
      </c>
      <c r="B51" s="4" t="s">
        <f>=HYPERLINK("https://www.leilaoonline.net/lote/detalhe/58252", " ESTEIRA ERGOMETRICA LIFE FITNESS 95TI, FCBM202725-9 ")</f>
      </c>
      <c r="C51" s="4" t="inlineStr">
        <is>
          <t>Vendido</t>
        </is>
      </c>
      <c r="D51" s="4" t="inlineStr">
        <is>
          <t>19</t>
        </is>
      </c>
      <c r="E51" s="5" t="inlineStr">
        <is>
          <t>5.600,00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=HYPERLINK("https://www.leilaoonline.net/lote/detalhe/58270", "16047")</f>
      </c>
      <c r="B52" s="4" t="s">
        <f>=HYPERLINK("https://www.leilaoonline.net/lote/detalhe/58270", " ESTEIRA ERGOMETRICA LIFE FITNESS 95TI, FCBM202724-1 ")</f>
      </c>
      <c r="C52" s="4" t="inlineStr">
        <is>
          <t>Vendido</t>
        </is>
      </c>
      <c r="D52" s="4" t="inlineStr">
        <is>
          <t>22</t>
        </is>
      </c>
      <c r="E52" s="5" t="inlineStr">
        <is>
          <t>5.350,00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=HYPERLINK("https://www.leilaoonline.net/lote/detalhe/58250", "17040")</f>
      </c>
      <c r="B53" s="4" t="s">
        <f>=HYPERLINK("https://www.leilaoonline.net/lote/detalhe/58250", " ESTEIRA ERGOMETRICA LIFE FITNESS 95TI, FCBM202722-4 ")</f>
      </c>
      <c r="C53" s="4" t="inlineStr">
        <is>
          <t>Vendido</t>
        </is>
      </c>
      <c r="D53" s="4" t="inlineStr">
        <is>
          <t>25</t>
        </is>
      </c>
      <c r="E53" s="5" t="inlineStr">
        <is>
          <t>5.750,00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=HYPERLINK("https://www.leilaoonline.net/lote/detalhe/58257", "17041")</f>
      </c>
      <c r="B54" s="4" t="s">
        <f>=HYPERLINK("https://www.leilaoonline.net/lote/detalhe/58257", " ESTEIRA ERGOMETRICA LIFE FITNESS 95TI, FCBM202721-6 ")</f>
      </c>
      <c r="C54" s="4" t="inlineStr">
        <is>
          <t>Vendido</t>
        </is>
      </c>
      <c r="D54" s="4" t="inlineStr">
        <is>
          <t>25</t>
        </is>
      </c>
      <c r="E54" s="5" t="inlineStr">
        <is>
          <t>5.700,00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=HYPERLINK("https://www.leilaoonline.net/lote/detalhe/58211", "17042")</f>
      </c>
      <c r="B55" s="4" t="s">
        <f>=HYPERLINK("https://www.leilaoonline.net/lote/detalhe/58211", " ESTACAO DE CABOS P/EXERCICIO ARTICULADO, FCBM190373-0 ")</f>
      </c>
      <c r="C55" s="4" t="inlineStr">
        <is>
          <t>Vendido</t>
        </is>
      </c>
      <c r="D55" s="4" t="inlineStr">
        <is>
          <t>27</t>
        </is>
      </c>
      <c r="E55" s="5" t="inlineStr">
        <is>
          <t>4.670,00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=HYPERLINK("https://www.leilaoonline.net/lote/detalhe/58393", "17043")</f>
      </c>
      <c r="B56" s="4" t="s">
        <f>=HYPERLINK("https://www.leilaoonline.net/lote/detalhe/58393", "APARELHO P/EXERC.CADEIRA ABDUTORA-PSHAB, FCBM189935-0 ")</f>
      </c>
      <c r="C56" s="4" t="inlineStr">
        <is>
          <t>Vendido</t>
        </is>
      </c>
      <c r="D56" s="4" t="inlineStr">
        <is>
          <t>28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=HYPERLINK("https://www.leilaoonline.net/lote/detalhe/58293", "17044")</f>
      </c>
      <c r="B57" s="4" t="s">
        <f>=HYPERLINK("https://www.leilaoonline.net/lote/detalhe/58293", " 1 BANCO P/EXERC.WELLS 30,5X305,5X5 E 1 APARELHO P/EXEC.GLUTEOS-PRECOR , FCBM213892-1 / 190080-3                 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1.625,00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=HYPERLINK("https://www.leilaoonline.net/lote/detalhe/58215", "17045")</f>
      </c>
      <c r="B58" s="4" t="s">
        <f>=HYPERLINK("https://www.leilaoonline.net/lote/detalhe/58215", " APARELHO P/EXEC.CADEIRA EXTENSORA RIGHET, FCBM191235-6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=HYPERLINK("https://www.leilaoonline.net/lote/detalhe/59307", "19000")</f>
      </c>
      <c r="B59" s="4" t="s">
        <f>=HYPERLINK("https://www.leilaoonline.net/lote/detalhe/59307", "  215886-8 BICICLETA INDOOR JOHNSON P8000")</f>
      </c>
      <c r="C59" s="4" t="inlineStr">
        <is>
          <t>Vendido</t>
        </is>
      </c>
      <c r="D59" s="4" t="inlineStr">
        <is>
          <t>9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=HYPERLINK("https://www.leilaoonline.net/lote/detalhe/59338", "19001")</f>
      </c>
      <c r="B60" s="4" t="s">
        <f>=HYPERLINK("https://www.leilaoonline.net/lote/detalhe/59338", "  215895-7 BICICLETA INDOOR JOHNSON P8000")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=HYPERLINK("https://www.leilaoonline.net/lote/detalhe/59329", "19003")</f>
      </c>
      <c r="B61" s="4" t="s">
        <f>=HYPERLINK("https://www.leilaoonline.net/lote/detalhe/59329", "  215893-1 BICICLETA INDOOR JOHNSON P8000")</f>
      </c>
      <c r="C61" s="4" t="inlineStr">
        <is>
          <t>Vendido</t>
        </is>
      </c>
      <c r="D61" s="4" t="inlineStr">
        <is>
          <t>10</t>
        </is>
      </c>
      <c r="E61" s="5" t="inlineStr">
        <is>
          <t>1.850,00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=HYPERLINK("https://www.leilaoonline.net/lote/detalhe/59321", "19004")</f>
      </c>
      <c r="B62" s="4" t="s">
        <f>=HYPERLINK("https://www.leilaoonline.net/lote/detalhe/59321", "  209612-9 BICICLETA ERGOMETRICA JOHNSON C8000      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=HYPERLINK("https://www.leilaoonline.net/lote/detalhe/59356", "19005")</f>
      </c>
      <c r="B63" s="4" t="s">
        <f>=HYPERLINK("https://www.leilaoonline.net/lote/detalhe/59356", "  215894-9 BICICLETA INDOOR JOHNSON P8000")</f>
      </c>
      <c r="C63" s="4" t="inlineStr">
        <is>
          <t>Vendido</t>
        </is>
      </c>
      <c r="D63" s="4" t="inlineStr">
        <is>
          <t>7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=HYPERLINK("https://www.leilaoonline.net/lote/detalhe/59330", "19006")</f>
      </c>
      <c r="B64" s="4" t="s">
        <f>=HYPERLINK("https://www.leilaoonline.net/lote/detalhe/59330", "  209615-3 BICICLETA ERGOMETRICA JOHNSON C8000       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=HYPERLINK("https://www.leilaoonline.net/lote/detalhe/59298", "19007")</f>
      </c>
      <c r="B65" s="4" t="s">
        <f>=HYPERLINK("https://www.leilaoonline.net/lote/detalhe/59298", "  215889-2 BICICLETA INDOOR JOHNSON P8000")</f>
      </c>
      <c r="C65" s="4" t="inlineStr">
        <is>
          <t>Vendido</t>
        </is>
      </c>
      <c r="D65" s="4" t="inlineStr">
        <is>
          <t>9</t>
        </is>
      </c>
      <c r="E65" s="5" t="inlineStr">
        <is>
          <t>2.400,00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=HYPERLINK("https://www.leilaoonline.net/lote/detalhe/59308", "19008")</f>
      </c>
      <c r="B66" s="4" t="s">
        <f>=HYPERLINK("https://www.leilaoonline.net/lote/detalhe/59308", "  209609-9 BICICLETA ERGOMETRICA JOHNSON C8000        ")</f>
      </c>
      <c r="C66" s="4" t="inlineStr">
        <is>
          <t>Vendido</t>
        </is>
      </c>
      <c r="D66" s="4" t="inlineStr">
        <is>
          <t>5</t>
        </is>
      </c>
      <c r="E66" s="5" t="inlineStr">
        <is>
          <t>2.100,00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=HYPERLINK("https://www.leilaoonline.net/lote/detalhe/59292", "19009")</f>
      </c>
      <c r="B67" s="4" t="s">
        <f>=HYPERLINK("https://www.leilaoonline.net/lote/detalhe/59292", "  209611-1 BICICLETA ERGOMETRICA JOHNSON C8000        ")</f>
      </c>
      <c r="C67" s="4" t="inlineStr">
        <is>
          <t>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=HYPERLINK("https://www.leilaoonline.net/lote/detalhe/59324", "19010")</f>
      </c>
      <c r="B68" s="4" t="s">
        <f>=HYPERLINK("https://www.leilaoonline.net/lote/detalhe/59324", "  209613-7 BICICLETA ERGOMETRICA JOHNSON C8000        ")</f>
      </c>
      <c r="C68" s="4" t="inlineStr">
        <is>
          <t>Vendido</t>
        </is>
      </c>
      <c r="D68" s="4" t="inlineStr">
        <is>
          <t>4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=HYPERLINK("https://www.leilaoonline.net/lote/detalhe/59312", "19011")</f>
      </c>
      <c r="B69" s="4" t="s">
        <f>=HYPERLINK("https://www.leilaoonline.net/lote/detalhe/59312", "  209614-5 BICICLETA ERGOMETRICA JOHNSON C8000        ")</f>
      </c>
      <c r="C69" s="4" t="inlineStr">
        <is>
          <t>Vendido</t>
        </is>
      </c>
      <c r="D69" s="4" t="inlineStr">
        <is>
          <t>5</t>
        </is>
      </c>
      <c r="E69" s="5" t="inlineStr">
        <is>
          <t>1.950,00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=HYPERLINK("https://www.leilaoonline.net/lote/detalhe/59317", "19012")</f>
      </c>
      <c r="B70" s="4" t="s">
        <f>=HYPERLINK("https://www.leilaoonline.net/lote/detalhe/59317", "  209608-1 BICICLETA ERGOMETRICA JOHNSON C8000        ")</f>
      </c>
      <c r="C70" s="4" t="inlineStr">
        <is>
          <t>Vendido</t>
        </is>
      </c>
      <c r="D70" s="4" t="inlineStr">
        <is>
          <t>7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=HYPERLINK("https://www.leilaoonline.net/lote/detalhe/59302", "19013")</f>
      </c>
      <c r="B71" s="4" t="s">
        <f>=HYPERLINK("https://www.leilaoonline.net/lote/detalhe/59302", "  209610-2 BICICLETA ERGOMETRICA JOHNSON C8000        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=HYPERLINK("https://www.leilaoonline.net/lote/detalhe/59331", "19019")</f>
      </c>
      <c r="B72" s="4" t="s">
        <f>=HYPERLINK("https://www.leilaoonline.net/lote/detalhe/59331", "6 POLTRONAS GIRAT. GIROFLEX - FCBM:  62709-7; 62330-0; 62684-8; 64105-7; 64103-1;  64086-7")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=HYPERLINK("https://www.leilaoonline.net/lote/detalhe/59339", "19025")</f>
      </c>
      <c r="B73" s="4" t="s">
        <f>=HYPERLINK("https://www.leilaoonline.net/lote/detalhe/59339", "6 POLTRONAS GIRATÓRIA GIROFLEX - FCBM: 62317-2;  64128-6;  64097-2;  62817-4;  64123-5:  62417-9")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=HYPERLINK("https://www.leilaoonline.net/lote/detalhe/59336", "19026")</f>
      </c>
      <c r="B74" s="4" t="s">
        <f>=HYPERLINK("https://www.leilaoonline.net/lote/detalhe/59336", "  215892-2 BICICLETA INDOOR JOHNSON P8000")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=HYPERLINK("https://www.leilaoonline.net/lote/detalhe/59340", "19027")</f>
      </c>
      <c r="B75" s="4" t="s">
        <f>=HYPERLINK("https://www.leilaoonline.net/lote/detalhe/59340", "  215891-4 BICICLETA INDOOR JOHNSON P8000")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=HYPERLINK("https://www.leilaoonline.net/lote/detalhe/59306", "19028")</f>
      </c>
      <c r="B76" s="4" t="s">
        <f>=HYPERLINK("https://www.leilaoonline.net/lote/detalhe/59306", "  215887-6 BICICLETA INDOOR JOHNSON P8000")</f>
      </c>
      <c r="C76" s="4" t="inlineStr">
        <is>
          <t>Vendido</t>
        </is>
      </c>
      <c r="D76" s="4" t="inlineStr">
        <is>
          <t>8</t>
        </is>
      </c>
      <c r="E76" s="5" t="inlineStr">
        <is>
          <t>2.300,00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=HYPERLINK("https://www.leilaoonline.net/lote/detalhe/59348", "19029")</f>
      </c>
      <c r="B77" s="4" t="s">
        <f>=HYPERLINK("https://www.leilaoonline.net/lote/detalhe/59348", "  191443-0 APARELHO P/EXEC.CADEIRA FLEXORA RIGHETTO     ")</f>
      </c>
      <c r="C77" s="4" t="inlineStr">
        <is>
          <t>Vendido</t>
        </is>
      </c>
      <c r="D77" s="4" t="inlineStr">
        <is>
          <t>3</t>
        </is>
      </c>
      <c r="E77" s="5" t="inlineStr">
        <is>
          <t>2.250,00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=HYPERLINK("https://www.leilaoonline.net/lote/detalhe/59358", "19030")</f>
      </c>
      <c r="B78" s="4" t="s">
        <f>=HYPERLINK("https://www.leilaoonline.net/lote/detalhe/59358", "  215890-6 BICICLETA INDOOR JOHNSON P8000")</f>
      </c>
      <c r="C78" s="4" t="inlineStr">
        <is>
          <t>Vendido</t>
        </is>
      </c>
      <c r="D78" s="4" t="inlineStr">
        <is>
          <t>8</t>
        </is>
      </c>
      <c r="E78" s="5" t="inlineStr">
        <is>
          <t>2.300,00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=HYPERLINK("https://www.leilaoonline.net/lote/detalhe/59318", "19031")</f>
      </c>
      <c r="B79" s="4" t="s">
        <f>=HYPERLINK("https://www.leilaoonline.net/lote/detalhe/59318", "  209463-1 ESTEIRA ERGOMETRICA LIFE FITNESS CLST       ")</f>
      </c>
      <c r="C79" s="4" t="inlineStr">
        <is>
          <t>Vendido</t>
        </is>
      </c>
      <c r="D79" s="4" t="inlineStr">
        <is>
          <t>13</t>
        </is>
      </c>
      <c r="E79" s="5" t="inlineStr">
        <is>
          <t>4.950,00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=HYPERLINK("https://www.leilaoonline.net/lote/detalhe/59350", "19032")</f>
      </c>
      <c r="B80" s="4" t="s">
        <f>=HYPERLINK("https://www.leilaoonline.net/lote/detalhe/59350", "  191442-1 APARELHO P/EXEC.CADEIRA EXTENSORA        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=HYPERLINK("https://www.leilaoonline.net/lote/detalhe/59290", "19033")</f>
      </c>
      <c r="B81" s="4" t="s">
        <f>=HYPERLINK("https://www.leilaoonline.net/lote/detalhe/59290", "  209461-4 ESTEIRA ERGOMETRICA LIFE FITNESS CLST       ")</f>
      </c>
      <c r="C81" s="4" t="inlineStr">
        <is>
          <t>Vendido</t>
        </is>
      </c>
      <c r="D81" s="4" t="inlineStr">
        <is>
          <t>19</t>
        </is>
      </c>
      <c r="E81" s="5" t="inlineStr">
        <is>
          <t>5.050,00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=HYPERLINK("https://www.leilaoonline.net/lote/detalhe/59319", "19034")</f>
      </c>
      <c r="B82" s="4" t="s">
        <f>=HYPERLINK("https://www.leilaoonline.net/lote/detalhe/59319", "  209462-2 ESTEIRA ERGOMETRICA LIFE FITNESS CLST       ")</f>
      </c>
      <c r="C82" s="4" t="inlineStr">
        <is>
          <t>Vendido</t>
        </is>
      </c>
      <c r="D82" s="4" t="inlineStr">
        <is>
          <t>19</t>
        </is>
      </c>
      <c r="E82" s="5" t="inlineStr">
        <is>
          <t>5.050,00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=HYPERLINK("https://www.leilaoonline.net/lote/detalhe/59355", "19035")</f>
      </c>
      <c r="B83" s="4" t="s">
        <f>=HYPERLINK("https://www.leilaoonline.net/lote/detalhe/59355", "178979-1 APARELHO P/EXERC.ELEV-INVER LIFE GBCT       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=HYPERLINK("https://www.leilaoonline.net/lote/detalhe/59357", "19036")</f>
      </c>
      <c r="B84" s="4" t="s">
        <f>=HYPERLINK("https://www.leilaoonline.net/lote/detalhe/59357", "  199074-8 APARELHO P/EXERC.ELEV-INVER LIFE GBCT       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=HYPERLINK("https://www.leilaoonline.net/lote/detalhe/59301", "19037")</f>
      </c>
      <c r="B85" s="4" t="s">
        <f>=HYPERLINK("https://www.leilaoonline.net/lote/detalhe/59301", "  203256-2 ESTACAO DE CABOS P/EXERCICIO ARTICULADO      ")</f>
      </c>
      <c r="C85" s="4" t="inlineStr">
        <is>
          <t>Vendido</t>
        </is>
      </c>
      <c r="D85" s="4" t="inlineStr">
        <is>
          <t>63</t>
        </is>
      </c>
      <c r="E85" s="5" t="inlineStr">
        <is>
          <t>9.900,00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=HYPERLINK("https://www.leilaoonline.net/lote/detalhe/59360", "19038")</f>
      </c>
      <c r="B86" s="4" t="s">
        <f>=HYPERLINK("https://www.leilaoonline.net/lote/detalhe/59360", "  201955-8 APARELHO P/EX ELIPTICO LIFE FITNESS 95XI   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2.050,00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=HYPERLINK("https://www.leilaoonline.net/lote/detalhe/59349", "19039")</f>
      </c>
      <c r="B87" s="4" t="s">
        <f>=HYPERLINK("https://www.leilaoonline.net/lote/detalhe/59349", "  215896-5 BICICLETA INDOOR JOHNSON P8000")</f>
      </c>
      <c r="C87" s="4" t="inlineStr">
        <is>
          <t>Vendido</t>
        </is>
      </c>
      <c r="D87" s="4" t="inlineStr">
        <is>
          <t>7</t>
        </is>
      </c>
      <c r="E87" s="5" t="inlineStr">
        <is>
          <t>1.900,00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=HYPERLINK("https://www.leilaoonline.net/lote/detalhe/59354", "19040")</f>
      </c>
      <c r="B88" s="4" t="s">
        <f>=HYPERLINK("https://www.leilaoonline.net/lote/detalhe/59354", "  201349-5 APARELHO P/EXEC.CADEIRA FLEXORA JOHNSON      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=HYPERLINK("https://www.leilaoonline.net/lote/detalhe/59315", "19041")</f>
      </c>
      <c r="B89" s="4" t="s">
        <f>=HYPERLINK("https://www.leilaoonline.net/lote/detalhe/59315", "  215888-4 BICICLETA INDOOR JOHNSON P8000")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=HYPERLINK("https://www.leilaoonline.net/lote/detalhe/59362", "19042")</f>
      </c>
      <c r="B90" s="4" t="s">
        <f>=HYPERLINK("https://www.leilaoonline.net/lote/detalhe/59362", "  201350-9 APARELHO P/EXE.CADEIRA EXTENSORA JOHNSON     ")</f>
      </c>
      <c r="C90" s="4" t="inlineStr">
        <is>
          <t>Vendido</t>
        </is>
      </c>
      <c r="D90" s="4" t="inlineStr">
        <is>
          <t>12</t>
        </is>
      </c>
      <c r="E90" s="5" t="inlineStr">
        <is>
          <t>3.400,00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=HYPERLINK("https://www.leilaoonline.net/lote/detalhe/59320", "19043")</f>
      </c>
      <c r="B91" s="4" t="s">
        <f>=HYPERLINK("https://www.leilaoonline.net/lote/detalhe/59320", "  202589-2 ESTEIRA ERGOMETRICA LIFE FITNESS 95TI       ")</f>
      </c>
      <c r="C91" s="4" t="inlineStr">
        <is>
          <t>Vendido</t>
        </is>
      </c>
      <c r="D91" s="4" t="inlineStr">
        <is>
          <t>21</t>
        </is>
      </c>
      <c r="E91" s="5" t="inlineStr">
        <is>
          <t>5.450,00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=HYPERLINK("https://www.leilaoonline.net/lote/detalhe/59309", "19044")</f>
      </c>
      <c r="B92" s="4" t="s">
        <f>=HYPERLINK("https://www.leilaoonline.net/lote/detalhe/59309", "  202592-2 ESTEIRA ERGOMETRICA LIFE FITNESS 95TI       ")</f>
      </c>
      <c r="C92" s="4" t="inlineStr">
        <is>
          <t>Vendido</t>
        </is>
      </c>
      <c r="D92" s="4" t="inlineStr">
        <is>
          <t>23</t>
        </is>
      </c>
      <c r="E92" s="5" t="inlineStr">
        <is>
          <t>5.450,00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=HYPERLINK("https://www.leilaoonline.net/lote/detalhe/59359", "19045")</f>
      </c>
      <c r="B93" s="4" t="s">
        <f>=HYPERLINK("https://www.leilaoonline.net/lote/detalhe/59359", "  199072-1 APARELHO P/EXERC.ROTATORIOS LIFE GBJ       ")</f>
      </c>
      <c r="C93" s="4" t="inlineStr">
        <is>
          <t>Vendido</t>
        </is>
      </c>
      <c r="D93" s="4" t="inlineStr">
        <is>
          <t>14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=HYPERLINK("https://www.leilaoonline.net/lote/detalhe/59299", "19046")</f>
      </c>
      <c r="B94" s="4" t="s">
        <f>=HYPERLINK("https://www.leilaoonline.net/lote/detalhe/59299", "  202590-6 ESTEIRA ERGOMETRICA LIFE FITNESS 95TI       ")</f>
      </c>
      <c r="C94" s="4" t="inlineStr">
        <is>
          <t>Vendido</t>
        </is>
      </c>
      <c r="D94" s="4" t="inlineStr">
        <is>
          <t>23</t>
        </is>
      </c>
      <c r="E94" s="5" t="inlineStr">
        <is>
          <t>5.400,00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=HYPERLINK("https://www.leilaoonline.net/lote/detalhe/59323", "19047")</f>
      </c>
      <c r="B95" s="4" t="s">
        <f>=HYPERLINK("https://www.leilaoonline.net/lote/detalhe/59323", "  209459-2 ESTEIRA ERGOMETRICA LIFE FITNESS CLST       ")</f>
      </c>
      <c r="C95" s="4" t="inlineStr">
        <is>
          <t>Vendido</t>
        </is>
      </c>
      <c r="D95" s="4" t="inlineStr">
        <is>
          <t>18</t>
        </is>
      </c>
      <c r="E95" s="5" t="inlineStr">
        <is>
          <t>4.950,00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=HYPERLINK("https://www.leilaoonline.net/lote/detalhe/59353", "19048")</f>
      </c>
      <c r="B96" s="4" t="s">
        <f>=HYPERLINK("https://www.leilaoonline.net/lote/detalhe/59353", "  201351-7 APARELHO P/EXER.SEATED LEG PRESS JOHNSON     ")</f>
      </c>
      <c r="C96" s="4" t="inlineStr">
        <is>
          <t>Vendido</t>
        </is>
      </c>
      <c r="D96" s="4" t="inlineStr">
        <is>
          <t>16</t>
        </is>
      </c>
      <c r="E96" s="5" t="inlineStr">
        <is>
          <t>2.550,00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=HYPERLINK("https://www.leilaoonline.net/lote/detalhe/59351", "19049")</f>
      </c>
      <c r="B97" s="4" t="s">
        <f>=HYPERLINK("https://www.leilaoonline.net/lote/detalhe/59351", "  201958-2 BANCO SUPINO SENTADO HAMMER STRENGTH       ")</f>
      </c>
      <c r="C97" s="4" t="inlineStr">
        <is>
          <t>Vendido</t>
        </is>
      </c>
      <c r="D97" s="4" t="inlineStr">
        <is>
          <t>35</t>
        </is>
      </c>
      <c r="E97" s="5" t="inlineStr">
        <is>
          <t>6.600,00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=HYPERLINK("https://www.leilaoonline.net/lote/detalhe/59316", "19050")</f>
      </c>
      <c r="B98" s="4" t="s">
        <f>=HYPERLINK("https://www.leilaoonline.net/lote/detalhe/59316", "  209460-6 ESTEIRA ERGOMETRICA LIFE FITNESS CLST       ")</f>
      </c>
      <c r="C98" s="4" t="inlineStr">
        <is>
          <t>Vendido</t>
        </is>
      </c>
      <c r="D98" s="4" t="inlineStr">
        <is>
          <t>19</t>
        </is>
      </c>
      <c r="E98" s="5" t="inlineStr">
        <is>
          <t>5.050,00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=HYPERLINK("https://www.leilaoonline.net/lote/detalhe/59300", "19051")</f>
      </c>
      <c r="B99" s="4" t="s">
        <f>=HYPERLINK("https://www.leilaoonline.net/lote/detalhe/59300", "  212072-1 SUPORTE P/ANILHAS ORRO    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=HYPERLINK("https://www.leilaoonline.net/lote/detalhe/59297", "19052")</f>
      </c>
      <c r="B100" s="4" t="s">
        <f>=HYPERLINK("https://www.leilaoonline.net/lote/detalhe/59297", "  212069-1 CARRINHO PRATELEIRA ORRO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=HYPERLINK("https://www.leilaoonline.net/lote/detalhe/59326", "19053")</f>
      </c>
      <c r="B101" s="4" t="s">
        <f>=HYPERLINK("https://www.leilaoonline.net/lote/detalhe/59326", "  212071-2 SUPORTE P/ANILHAS ORRO   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=HYPERLINK("https://www.leilaoonline.net/lote/detalhe/59304", "19054")</f>
      </c>
      <c r="B102" s="4" t="s">
        <f>=HYPERLINK("https://www.leilaoonline.net/lote/detalhe/59304", "  209458-4 ESTEIRA ERGOMETRICA LIFE FITNESS CLST       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4.900,00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=HYPERLINK("https://www.leilaoonline.net/lote/detalhe/59314", "19055")</f>
      </c>
      <c r="B103" s="4" t="s">
        <f>=HYPERLINK("https://www.leilaoonline.net/lote/detalhe/59314", "  212070-4 SUPORTE P/ANILHAS ORRO  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=HYPERLINK("https://www.leilaoonline.net/lote/detalhe/59325", "19056")</f>
      </c>
      <c r="B104" s="4" t="s">
        <f>=HYPERLINK("https://www.leilaoonline.net/lote/detalhe/59325", "  280862-5 TRITURADOR DE RESIDUOS CLEANY F08/085   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=HYPERLINK("https://www.leilaoonline.net/lote/detalhe/59334", "19057")</f>
      </c>
      <c r="B105" s="4" t="s">
        <f>=HYPERLINK("https://www.leilaoonline.net/lote/detalhe/59334", "  277603-1 APARELHO ELIPTICO RIGHETTO R550")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=HYPERLINK("https://www.leilaoonline.net/lote/detalhe/59343", "19058")</f>
      </c>
      <c r="B106" s="4" t="s">
        <f>=HYPERLINK("https://www.leilaoonline.net/lote/detalhe/59343", "  267642-7 APARELHO ELIPTICO RIGHETTO R550")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1.850,00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=HYPERLINK("https://www.leilaoonline.net/lote/detalhe/59313", "19059")</f>
      </c>
      <c r="B107" s="4" t="s">
        <f>=HYPERLINK("https://www.leilaoonline.net/lote/detalhe/59313", "  273880-5 BICICLETA INDOOR JOHNSON P8000")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1.450,00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=HYPERLINK("https://www.leilaoonline.net/lote/detalhe/59335", "19060")</f>
      </c>
      <c r="B108" s="4" t="s">
        <f>=HYPERLINK("https://www.leilaoonline.net/lote/detalhe/59335", "  267638-9 BICICLETA ERGOMETRICA RIGHETTO R510V      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1.350,00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=HYPERLINK("https://www.leilaoonline.net/lote/detalhe/59296", "19061")</f>
      </c>
      <c r="B109" s="4" t="s">
        <f>=HYPERLINK("https://www.leilaoonline.net/lote/detalhe/59296", "  277601-4 BICICLETA ERGOMETRICA RIGHETTO R510V      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=HYPERLINK("https://www.leilaoonline.net/lote/detalhe/59346", "19062")</f>
      </c>
      <c r="B110" s="4" t="s">
        <f>=HYPERLINK("https://www.leilaoonline.net/lote/detalhe/59346", "  277596-4 ESTACAO DE CABOS RIGHETTO PR2056         ")</f>
      </c>
      <c r="C110" s="4" t="inlineStr">
        <is>
          <t>Vendido</t>
        </is>
      </c>
      <c r="D110" s="4" t="inlineStr">
        <is>
          <t>13</t>
        </is>
      </c>
      <c r="E110" s="5" t="inlineStr">
        <is>
          <t>3.650,00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=HYPERLINK("https://www.leilaoonline.net/lote/detalhe/59333", "19063")</f>
      </c>
      <c r="B111" s="4" t="s">
        <f>=HYPERLINK("https://www.leilaoonline.net/lote/detalhe/59333", "  266356-2 APARELHO LEG PRESS FIXO RIGHETTO PR1078      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3.100,00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=HYPERLINK("https://www.leilaoonline.net/lote/detalhe/59295", "19064")</f>
      </c>
      <c r="B112" s="4" t="s">
        <f>=HYPERLINK("https://www.leilaoonline.net/lote/detalhe/59295", "  277604-9 APARELHO ELIPTICO RIGHETTO R550")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=HYPERLINK("https://www.leilaoonline.net/lote/detalhe/59341", "19065")</f>
      </c>
      <c r="B113" s="4" t="s">
        <f>=HYPERLINK("https://www.leilaoonline.net/lote/detalhe/59341", "  266354-6 APARELHO P/EXER. EXTENSORA MATRIX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=HYPERLINK("https://www.leilaoonline.net/lote/detalhe/59352", "19067")</f>
      </c>
      <c r="B114" s="4" t="s">
        <f>=HYPERLINK("https://www.leilaoonline.net/lote/detalhe/59352", "  178977-5 APARELHO P/EXERC.ROTATORIOS LIFE GBJ       ")</f>
      </c>
      <c r="C114" s="4" t="inlineStr">
        <is>
          <t>Vendido</t>
        </is>
      </c>
      <c r="D114" s="4" t="inlineStr">
        <is>
          <t>14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=HYPERLINK("https://www.leilaoonline.net/lote/detalhe/59347", "19068")</f>
      </c>
      <c r="B115" s="4" t="s">
        <f>=HYPERLINK("https://www.leilaoonline.net/lote/detalhe/59347", "  266357-1 BANCO SUPINO SENTADO MATRIX G3S13      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=HYPERLINK("https://www.leilaoonline.net/lote/detalhe/59294", "19069")</f>
      </c>
      <c r="B116" s="4" t="s">
        <f>=HYPERLINK("https://www.leilaoonline.net/lote/detalhe/59294", "  203061-6 ESTACAO DE CABOS P/EXERCICIO ARTICULADO      ")</f>
      </c>
      <c r="C116" s="4" t="inlineStr">
        <is>
          <t>Vendido</t>
        </is>
      </c>
      <c r="D116" s="4" t="inlineStr">
        <is>
          <t>59</t>
        </is>
      </c>
      <c r="E116" s="5" t="inlineStr">
        <is>
          <t>10.300,00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=HYPERLINK("https://www.leilaoonline.net/lote/detalhe/59311", "19070")</f>
      </c>
      <c r="B117" s="4" t="s">
        <f>=HYPERLINK("https://www.leilaoonline.net/lote/detalhe/59311", "  203063-2 ESTACAO DE CABOS P/EXERCICIO ARTICULADO      ")</f>
      </c>
      <c r="C117" s="4" t="inlineStr">
        <is>
          <t>Vendido</t>
        </is>
      </c>
      <c r="D117" s="4" t="inlineStr">
        <is>
          <t>58</t>
        </is>
      </c>
      <c r="E117" s="5" t="inlineStr">
        <is>
          <t>10.600,00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=HYPERLINK("https://www.leilaoonline.net/lote/detalhe/59344", "19071")</f>
      </c>
      <c r="B118" s="4" t="s">
        <f>=HYPERLINK("https://www.leilaoonline.net/lote/detalhe/59344", "  267410-6 APARELHO P/EXER. EXTENS. RIGHETTO PR1010    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=HYPERLINK("https://www.leilaoonline.net/lote/detalhe/59361", "19072")</f>
      </c>
      <c r="B119" s="4" t="s">
        <f>=HYPERLINK("https://www.leilaoonline.net/lote/detalhe/59361", "  266355-4 APARELHO P/EXER. EXTENSORA MATRIX       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=HYPERLINK("https://www.leilaoonline.net/lote/detalhe/58287", "20115")</f>
      </c>
      <c r="B120" s="4" t="s">
        <f>=HYPERLINK("https://www.leilaoonline.net/lote/detalhe/58287", " APARELHO P/EX ELIPTICO JOHNSON E8000, FCBM216506-6 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3.020,00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=HYPERLINK("https://www.leilaoonline.net/lote/detalhe/58263", "20116")</f>
      </c>
      <c r="B121" s="4" t="s">
        <f>=HYPERLINK("https://www.leilaoonline.net/lote/detalhe/58263", " APARELHO P/EX ELIPTICO JOHNSON E8000, FCBM216507-4 ")</f>
      </c>
      <c r="C121" s="4" t="inlineStr">
        <is>
          <t>Vendido</t>
        </is>
      </c>
      <c r="D121" s="4" t="inlineStr">
        <is>
          <t>9</t>
        </is>
      </c>
      <c r="E121" s="5" t="inlineStr">
        <is>
          <t>3.070,00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=HYPERLINK("https://www.leilaoonline.net/lote/detalhe/58219", "20317")</f>
      </c>
      <c r="B122" s="4" t="s">
        <f>=HYPERLINK("https://www.leilaoonline.net/lote/detalhe/58219", " APARELHO P/ EXERC. SUPINO SENT. MARCA ????, FCBM191234-8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2.050,00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=HYPERLINK("https://www.leilaoonline.net/lote/detalhe/58236", "20318")</f>
      </c>
      <c r="B123" s="4" t="s">
        <f>=HYPERLINK("https://www.leilaoonline.net/lote/detalhe/58236", " APARELHO P/EXERC.ELEV-INVER LIFE GBCT, FCBM199107-8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1.435,00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=HYPERLINK("https://www.leilaoonline.net/lote/detalhe/58225", "20319")</f>
      </c>
      <c r="B124" s="4" t="s">
        <f>=HYPERLINK("https://www.leilaoonline.net/lote/detalhe/58225", " APARELHO P/EXERC.ELEV-INVER LIFE GBCI, FCBM199106-0 ")</f>
      </c>
      <c r="C124" s="4" t="inlineStr">
        <is>
          <t>Vendido</t>
        </is>
      </c>
      <c r="D124" s="4" t="inlineStr">
        <is>
          <t>17</t>
        </is>
      </c>
      <c r="E124" s="5" t="inlineStr">
        <is>
          <t>3.025,00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=HYPERLINK("https://www.leilaoonline.net/lote/detalhe/58229", "20320")</f>
      </c>
      <c r="B125" s="4" t="s">
        <f>=HYPERLINK("https://www.leilaoonline.net/lote/detalhe/58229", " APARELHO P/EXERC.ELEV-INVER LIFE GBCI, FCBM199105-1 ")</f>
      </c>
      <c r="C125" s="4" t="inlineStr">
        <is>
          <t>Vendido</t>
        </is>
      </c>
      <c r="D125" s="4" t="inlineStr">
        <is>
          <t>17</t>
        </is>
      </c>
      <c r="E125" s="5" t="inlineStr">
        <is>
          <t>3.125,00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=HYPERLINK("https://www.leilaoonline.net/lote/detalhe/58222", "20321")</f>
      </c>
      <c r="B126" s="4" t="s">
        <f>=HYPERLINK("https://www.leilaoonline.net/lote/detalhe/58222", " APARELHO P/EXERC.ELEV-INVER LIFE GBCT, FCBM199108-6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1.535,00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=HYPERLINK("https://www.leilaoonline.net/lote/detalhe/58253", "20322")</f>
      </c>
      <c r="B127" s="4" t="s">
        <f>=HYPERLINK("https://www.leilaoonline.net/lote/detalhe/58253", " ESTACAO DE CABOS P/EXERCICIO ARTICULADO, FCBM203407-7 ")</f>
      </c>
      <c r="C127" s="4" t="inlineStr">
        <is>
          <t>Vendido</t>
        </is>
      </c>
      <c r="D127" s="4" t="inlineStr">
        <is>
          <t>39</t>
        </is>
      </c>
      <c r="E127" s="5" t="inlineStr">
        <is>
          <t>9.400,00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=HYPERLINK("https://www.leilaoonline.net/lote/detalhe/58209", "20323")</f>
      </c>
      <c r="B128" s="4" t="s">
        <f>=HYPERLINK("https://www.leilaoonline.net/lote/detalhe/58209", " APARELHO P/EXERC.P/PUXADA ALTA LIFE SU45, FCBM159568-7 ")</f>
      </c>
      <c r="C128" s="4" t="inlineStr">
        <is>
          <t>Vendido</t>
        </is>
      </c>
      <c r="D128" s="4" t="inlineStr">
        <is>
          <t>14</t>
        </is>
      </c>
      <c r="E128" s="5" t="inlineStr">
        <is>
          <t>2.440,00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=HYPERLINK("https://www.leilaoonline.net/lote/detalhe/58218", "20324")</f>
      </c>
      <c r="B129" s="4" t="s">
        <f>=HYPERLINK("https://www.leilaoonline.net/lote/detalhe/58218", " APARELHO P/EXERC.ROTATORIOS LIFE GBJ, FCBM199104-3 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2.285,00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=HYPERLINK("https://www.leilaoonline.net/lote/detalhe/58247", "20325")</f>
      </c>
      <c r="B130" s="4" t="s">
        <f>=HYPERLINK("https://www.leilaoonline.net/lote/detalhe/58247", " ESTACAO DE CABOS P/EXERCICIO ARTICULADO, FCBM203408-5 ")</f>
      </c>
      <c r="C130" s="4" t="inlineStr">
        <is>
          <t>Vendido</t>
        </is>
      </c>
      <c r="D130" s="4" t="inlineStr">
        <is>
          <t>32</t>
        </is>
      </c>
      <c r="E130" s="5" t="inlineStr">
        <is>
          <t>8.200,00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=HYPERLINK("https://www.leilaoonline.net/lote/detalhe/58268", "20326")</f>
      </c>
      <c r="B131" s="4" t="s">
        <f>=HYPERLINK("https://www.leilaoonline.net/lote/detalhe/58268", " ESTACAO DE CABOS P/EXERCICIO ARTICULADO, FCBM203406-9 ")</f>
      </c>
      <c r="C131" s="4" t="inlineStr">
        <is>
          <t>Vendido</t>
        </is>
      </c>
      <c r="D131" s="4" t="inlineStr">
        <is>
          <t>29</t>
        </is>
      </c>
      <c r="E131" s="5" t="inlineStr">
        <is>
          <t>9.600,00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=HYPERLINK("https://www.leilaoonline.net/lote/detalhe/58240", "20327")</f>
      </c>
      <c r="B132" s="4" t="s">
        <f>=HYPERLINK("https://www.leilaoonline.net/lote/detalhe/58240", " APARELHO P/EXERC.ROTATORIOS LIFE GBJ, FCBM199103-5 ")</f>
      </c>
      <c r="C132" s="4" t="inlineStr">
        <is>
          <t>Vendido</t>
        </is>
      </c>
      <c r="D132" s="4" t="inlineStr">
        <is>
          <t>17</t>
        </is>
      </c>
      <c r="E132" s="5" t="inlineStr">
        <is>
          <t>2.535,00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=HYPERLINK("https://www.leilaoonline.net/lote/detalhe/58224", "20328")</f>
      </c>
      <c r="B133" s="4" t="s">
        <f>=HYPERLINK("https://www.leilaoonline.net/lote/detalhe/58224", " APARELHO P/EXERC.ELEV-INVER LIFE GBCT, FCBM199278-3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1.535,00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=HYPERLINK("https://www.leilaoonline.net/lote/detalhe/58226", "20329")</f>
      </c>
      <c r="B134" s="4" t="s">
        <f>=HYPERLINK("https://www.leilaoonline.net/lote/detalhe/58226", " APARELHO P/EXERC.ROTATORIOS LIFE GBJ, FCBM199273-2 ")</f>
      </c>
      <c r="C134" s="4" t="inlineStr">
        <is>
          <t>Vendido</t>
        </is>
      </c>
      <c r="D134" s="4" t="inlineStr">
        <is>
          <t>17</t>
        </is>
      </c>
      <c r="E134" s="5" t="inlineStr">
        <is>
          <t>2.535,00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=HYPERLINK("https://www.leilaoonline.net/lote/detalhe/58214", "20330")</f>
      </c>
      <c r="B135" s="4" t="s">
        <f>=HYPERLINK("https://www.leilaoonline.net/lote/detalhe/58214", " APARELHO P/EXERC.ROTATORIOS LIFE GBJ, FCBM178963-5 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2.090,00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=HYPERLINK("https://www.leilaoonline.net/lote/detalhe/58242", "20331")</f>
      </c>
      <c r="B136" s="4" t="s">
        <f>=HYPERLINK("https://www.leilaoonline.net/lote/detalhe/58242", " APARELHO P/EXER.SEATED LEG PRESS JOHNSON, FCBM202787-9 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2.740,00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=HYPERLINK("https://www.leilaoonline.net/lote/detalhe/58273", "20332")</f>
      </c>
      <c r="B137" s="4" t="s">
        <f>=HYPERLINK("https://www.leilaoonline.net/lote/detalhe/58273", " ESTACAO DE CABOS P/EXERCICIO ARTICULADO, FCBM203062-4 ")</f>
      </c>
      <c r="C137" s="4" t="inlineStr">
        <is>
          <t>Vendido</t>
        </is>
      </c>
      <c r="D137" s="4" t="inlineStr">
        <is>
          <t>40</t>
        </is>
      </c>
      <c r="E137" s="5" t="inlineStr">
        <is>
          <t>8.630,00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=HYPERLINK("https://www.leilaoonline.net/lote/detalhe/58276", "20333")</f>
      </c>
      <c r="B138" s="4" t="s">
        <f>=HYPERLINK("https://www.leilaoonline.net/lote/detalhe/58276", " ESTACAO DE CABOS P/EXERCICIO ARTICULADO, FCBM207320-0 ")</f>
      </c>
      <c r="C138" s="4" t="inlineStr">
        <is>
          <t>Vendido</t>
        </is>
      </c>
      <c r="D138" s="4" t="inlineStr">
        <is>
          <t>34</t>
        </is>
      </c>
      <c r="E138" s="5" t="inlineStr">
        <is>
          <t>8.830,00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=HYPERLINK("https://www.leilaoonline.net/lote/detalhe/58278", "20334")</f>
      </c>
      <c r="B139" s="4" t="s">
        <f>=HYPERLINK("https://www.leilaoonline.net/lote/detalhe/58278", " ESTACAO DE CABOS P/EXERCICIO ARTICULADO, FCBM207321-8 ")</f>
      </c>
      <c r="C139" s="4" t="inlineStr">
        <is>
          <t>Vendido</t>
        </is>
      </c>
      <c r="D139" s="4" t="inlineStr">
        <is>
          <t>38</t>
        </is>
      </c>
      <c r="E139" s="5" t="inlineStr">
        <is>
          <t>9.680,00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=HYPERLINK("https://www.leilaoonline.net/lote/detalhe/58216", "20335")</f>
      </c>
      <c r="B140" s="4" t="s">
        <f>=HYPERLINK("https://www.leilaoonline.net/lote/detalhe/58216", " ESTACAO DE CABOS P/EXERCICIO ARTICULADO, FCBM192322-6 ")</f>
      </c>
      <c r="C140" s="4" t="inlineStr">
        <is>
          <t>Vendido</t>
        </is>
      </c>
      <c r="D140" s="4" t="inlineStr">
        <is>
          <t>17</t>
        </is>
      </c>
      <c r="E140" s="5" t="inlineStr">
        <is>
          <t>5.930,00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=HYPERLINK("https://www.leilaoonline.net/lote/detalhe/58223", "20336")</f>
      </c>
      <c r="B141" s="4" t="s">
        <f>=HYPERLINK("https://www.leilaoonline.net/lote/detalhe/58223", " APARELHO P/EXERC.REMADA SENTA RIGHETTO, FCBM191941-5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2.015,00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=HYPERLINK("https://www.leilaoonline.net/lote/detalhe/58217", "20337")</f>
      </c>
      <c r="B142" s="4" t="s">
        <f>=HYPERLINK("https://www.leilaoonline.net/lote/detalhe/58217", " APARELHO P/EXERC.SUPINO SENT.RIGUETTO, FCBM191932-6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1.430,00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=HYPERLINK("https://www.leilaoonline.net/lote/detalhe/58241", "20338")</f>
      </c>
      <c r="B143" s="4" t="s">
        <f>=HYPERLINK("https://www.leilaoonline.net/lote/detalhe/58241", " APARELHO P/EXEC.CADEIRA FLEXORA JOHNSON, FCBM201378-9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1.950,00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=HYPERLINK("https://www.leilaoonline.net/lote/detalhe/58251", "20339")</f>
      </c>
      <c r="B144" s="4" t="s">
        <f>=HYPERLINK("https://www.leilaoonline.net/lote/detalhe/58251", " APARELHO P/EXE.CADEIRA EXTENSORA JOHNSON, FCBM201377-1 ")</f>
      </c>
      <c r="C144" s="4" t="inlineStr">
        <is>
          <t>Vendido</t>
        </is>
      </c>
      <c r="D144" s="4" t="inlineStr">
        <is>
          <t>12</t>
        </is>
      </c>
      <c r="E144" s="5" t="inlineStr">
        <is>
          <t>3.150,00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=HYPERLINK("https://www.leilaoonline.net/lote/detalhe/58233", "20340")</f>
      </c>
      <c r="B145" s="4" t="s">
        <f>=HYPERLINK("https://www.leilaoonline.net/lote/detalhe/58233", " APARELHO P/EX ELIPTICO LIFE FITNESS 95XI, FCBM201959-1 ")</f>
      </c>
      <c r="C145" s="4" t="inlineStr">
        <is>
          <t>Vendido</t>
        </is>
      </c>
      <c r="D145" s="4" t="inlineStr">
        <is>
          <t>19</t>
        </is>
      </c>
      <c r="E145" s="5" t="inlineStr">
        <is>
          <t>2.905,00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=HYPERLINK("https://www.leilaoonline.net/lote/detalhe/58259", "20341")</f>
      </c>
      <c r="B146" s="4" t="s">
        <f>=HYPERLINK("https://www.leilaoonline.net/lote/detalhe/58259", " APARELHO P/EX ELIPTICO LIFE FITNESS 95XI, FCBM201961-2 ")</f>
      </c>
      <c r="C146" s="4" t="inlineStr">
        <is>
          <t>Não vendido</t>
        </is>
      </c>
      <c r="D146" s="4" t="inlineStr">
        <is>
          <t>14</t>
        </is>
      </c>
      <c r="E146" s="5" t="inlineStr">
        <is>
          <t>2.655,00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=HYPERLINK("https://www.leilaoonline.net/lote/detalhe/58227", "20342")</f>
      </c>
      <c r="B147" s="4" t="s">
        <f>=HYPERLINK("https://www.leilaoonline.net/lote/detalhe/58227", " APARELHO P/EX ELIPTICO LIFE FITNESS 95XI, FCBM201960-4 ")</f>
      </c>
      <c r="C147" s="4" t="inlineStr">
        <is>
          <t>Não vendido</t>
        </is>
      </c>
      <c r="D147" s="4" t="inlineStr">
        <is>
          <t>16</t>
        </is>
      </c>
      <c r="E147" s="5" t="inlineStr">
        <is>
          <t>2.805,00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=HYPERLINK("https://www.leilaoonline.net/lote/detalhe/58245", "20343")</f>
      </c>
      <c r="B148" s="4" t="s">
        <f>=HYPERLINK("https://www.leilaoonline.net/lote/detalhe/58245", " APARELHO P/EX ELIPTICO JOHNSON E8000, FCBM209596-3 ")</f>
      </c>
      <c r="C148" s="4" t="inlineStr">
        <is>
          <t>Não vendido</t>
        </is>
      </c>
      <c r="D148" s="4" t="inlineStr">
        <is>
          <t>4</t>
        </is>
      </c>
      <c r="E148" s="5" t="inlineStr">
        <is>
          <t>2.565,00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=HYPERLINK("https://www.leilaoonline.net/lote/detalhe/58231", "20344")</f>
      </c>
      <c r="B149" s="4" t="s">
        <f>=HYPERLINK("https://www.leilaoonline.net/lote/detalhe/58231", " APARELHO P/EX ELIPTICO LIFE FITNESS 95XI, FCBM201964-7 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2.855,00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=HYPERLINK("https://www.leilaoonline.net/lote/detalhe/58286", "20345")</f>
      </c>
      <c r="B150" s="4" t="s">
        <f>=HYPERLINK("https://www.leilaoonline.net/lote/detalhe/58286", " APARELHO P/EX ELIPTICO JOHNSON E8000, FCBM209593-9 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2.465,00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=HYPERLINK("https://www.leilaoonline.net/lote/detalhe/58255", "21196")</f>
      </c>
      <c r="B151" s="4" t="s">
        <f>=HYPERLINK("https://www.leilaoonline.net/lote/detalhe/58255", " APARELHO P/EX ELIPTICO JOHNSON E8000, FCBM209595-5 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2.465,00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=HYPERLINK("https://www.leilaoonline.net/lote/detalhe/58262", "21197")</f>
      </c>
      <c r="B152" s="4" t="s">
        <f>=HYPERLINK("https://www.leilaoonline.net/lote/detalhe/58262", " APARELHO P/EX ELIPTICO JOHNSON E8000, FCBM209594-7 ")</f>
      </c>
      <c r="C152" s="4" t="inlineStr">
        <is>
          <t>Vendido</t>
        </is>
      </c>
      <c r="D152" s="4" t="inlineStr">
        <is>
          <t>4</t>
        </is>
      </c>
      <c r="E152" s="5" t="inlineStr">
        <is>
          <t>2.565,00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=HYPERLINK("https://www.leilaoonline.net/lote/detalhe/58237", "21198")</f>
      </c>
      <c r="B153" s="4" t="s">
        <f>=HYPERLINK("https://www.leilaoonline.net/lote/detalhe/58237", " APARELHO P/EXERC.ELEV-INVER LIFE GBCI, FCBM199276-7 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1.575,00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=HYPERLINK("https://www.leilaoonline.net/lote/detalhe/58220", "21199")</f>
      </c>
      <c r="B154" s="4" t="s">
        <f>=HYPERLINK("https://www.leilaoonline.net/lote/detalhe/58220", " APARELHO P/EXERC.ROTATORIOS LIFE GBJ, FCBM199274-1 ")</f>
      </c>
      <c r="C154" s="4" t="inlineStr">
        <is>
          <t>Vendido</t>
        </is>
      </c>
      <c r="D154" s="4" t="inlineStr">
        <is>
          <t>12</t>
        </is>
      </c>
      <c r="E154" s="5" t="inlineStr">
        <is>
          <t>1.785,00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=HYPERLINK("https://www.leilaoonline.net/lote/detalhe/58210", "21200")</f>
      </c>
      <c r="B155" s="4" t="s">
        <f>=HYPERLINK("https://www.leilaoonline.net/lote/detalhe/58210", " APARELHO P/EXERC.ELEV-INVER LIFE GBZ, FCBM178964-3 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1.670,00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=HYPERLINK("https://www.leilaoonline.net/lote/detalhe/58208", "21201")</f>
      </c>
      <c r="B156" s="4" t="s">
        <f>=HYPERLINK("https://www.leilaoonline.net/lote/detalhe/58208", " APARELHO P/EXERC.ELEV-INVER LIFE GBCT, FCBM178965-1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1.350,00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=HYPERLINK("https://www.leilaoonline.net/lote/detalhe/58272", "21202")</f>
      </c>
      <c r="B157" s="4" t="s">
        <f>=HYPERLINK("https://www.leilaoonline.net/lote/detalhe/58272", " APARELHO P/EXERC.ELEV-INVER LIFE GBCI, FCBM199275-9 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1.375,00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=HYPERLINK("https://www.leilaoonline.net/lote/detalhe/58232", "21203")</f>
      </c>
      <c r="B158" s="4" t="s">
        <f>=HYPERLINK("https://www.leilaoonline.net/lote/detalhe/58232", " APARELHO P/EXERC.ELEV-INVER LIFE GBCT, FCBM199277-5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1.335,00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=HYPERLINK("https://www.leilaoonline.net/lote/detalhe/58298", "21204")</f>
      </c>
      <c r="B159" s="4" t="s">
        <f>=HYPERLINK("https://www.leilaoonline.net/lote/detalhe/58298", " APARELHO P/EXEC.CADEI FLEXORA MATRIX, FCBM230858-4 ")</f>
      </c>
      <c r="C159" s="4" t="inlineStr">
        <is>
          <t>Vendido</t>
        </is>
      </c>
      <c r="D159" s="4" t="inlineStr">
        <is>
          <t>14</t>
        </is>
      </c>
      <c r="E159" s="5" t="inlineStr">
        <is>
          <t>4.165,00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=HYPERLINK("https://www.leilaoonline.net/lote/detalhe/58283", "21205")</f>
      </c>
      <c r="B160" s="4" t="s">
        <f>=HYPERLINK("https://www.leilaoonline.net/lote/detalhe/58283", " APARELHO P/EXER. EXTENSORA MATRIX, FCBM231231-0 ")</f>
      </c>
      <c r="C160" s="4" t="inlineStr">
        <is>
          <t>Vendido</t>
        </is>
      </c>
      <c r="D160" s="4" t="inlineStr">
        <is>
          <t>21</t>
        </is>
      </c>
      <c r="E160" s="5" t="inlineStr">
        <is>
          <t>4.320,00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=HYPERLINK("https://www.leilaoonline.net/lote/detalhe/58285", "21206")</f>
      </c>
      <c r="B161" s="4" t="s">
        <f>=HYPERLINK("https://www.leilaoonline.net/lote/detalhe/58285", " APARELHO P/EXERC.REMADA MATRIX G3S34, FCBM230859-2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3.610,00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=HYPERLINK("https://www.leilaoonline.net/lote/detalhe/58296", "21207")</f>
      </c>
      <c r="B162" s="4" t="s">
        <f>=HYPERLINK("https://www.leilaoonline.net/lote/detalhe/58296", " APARELHO LEG PRE FIXO RIGHETTO PR1078, FCBM232392-3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2.670,00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=HYPERLINK("https://www.leilaoonline.net/lote/detalhe/58297", "21208")</f>
      </c>
      <c r="B163" s="4" t="s">
        <f>=HYPERLINK("https://www.leilaoonline.net/lote/detalhe/58297", " BANCO SUPINO SENTADO MATRIX G3S13, FCBM230857-6 ")</f>
      </c>
      <c r="C163" s="4" t="inlineStr">
        <is>
          <t>Vendido</t>
        </is>
      </c>
      <c r="D163" s="4" t="inlineStr">
        <is>
          <t>13</t>
        </is>
      </c>
      <c r="E163" s="5" t="inlineStr">
        <is>
          <t>3.930,00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=HYPERLINK("https://www.leilaoonline.net/lote/detalhe/58239", "21209")</f>
      </c>
      <c r="B164" s="4" t="s">
        <f>=HYPERLINK("https://www.leilaoonline.net/lote/detalhe/58239", " APARELHO P/EX ELIPTICO LIFE FITNESS 95XI, FCBM201962-1 ")</f>
      </c>
      <c r="C164" s="4" t="inlineStr">
        <is>
          <t>Vendido</t>
        </is>
      </c>
      <c r="D164" s="4" t="inlineStr">
        <is>
          <t>15</t>
        </is>
      </c>
      <c r="E164" s="5" t="inlineStr">
        <is>
          <t>2.455,00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=HYPERLINK("https://www.leilaoonline.net/lote/detalhe/58234", "21210")</f>
      </c>
      <c r="B165" s="4" t="s">
        <f>=HYPERLINK("https://www.leilaoonline.net/lote/detalhe/58234", " APARELHO P/EX ELIPTICO LIFE FITNESS 95XI, FCBM201963-9          ")</f>
      </c>
      <c r="C165" s="4" t="inlineStr">
        <is>
          <t>Vendido</t>
        </is>
      </c>
      <c r="D165" s="4" t="inlineStr">
        <is>
          <t>13</t>
        </is>
      </c>
      <c r="E165" s="5" t="inlineStr">
        <is>
          <t>2.255,00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=HYPERLINK("https://www.leilaoonline.net/lote/detalhe/58212", "21211")</f>
      </c>
      <c r="B166" s="4" t="s">
        <f>=HYPERLINK("https://www.leilaoonline.net/lote/detalhe/58212", " TRIPE P/FILMADORA SACHTLER SAC 420, FCBM187760-7               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410,00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=HYPERLINK("https://www.leilaoonline.net/lote/detalhe/58265", "21212")</f>
      </c>
      <c r="B167" s="4" t="s">
        <f>=HYPERLINK("https://www.leilaoonline.net/lote/detalhe/58265", " TRIPE P/FILMADORA SACHTLER FSBA/2, FCBM213361-0                 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460,00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=HYPERLINK("https://www.leilaoonline.net/lote/detalhe/58720", "21213")</f>
      </c>
      <c r="B168" s="4" t="s">
        <f>=HYPERLINK("https://www.leilaoonline.net/lote/detalhe/58720", "FCBM: 127057-5 e 127059-1  REFLETOR FRESNEL 600/4,  FCBM: 127500-3 RACK CASE 110X30X35 CM")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=HYPERLINK("https://www.leilaoonline.net/lote/detalhe/58719", "21214")</f>
      </c>
      <c r="B169" s="4" t="s">
        <f>=HYPERLINK("https://www.leilaoonline.net/lote/detalhe/58719", "REFLETOR FRESNEL HMI 1200 LTM C/V; BAU P/TRANSP.EQUIPS.TURTLE CASE83X40X33")</f>
      </c>
      <c r="C169" s="4" t="inlineStr">
        <is>
          <t>Não vendido</t>
        </is>
      </c>
      <c r="D169" s="4" t="inlineStr">
        <is>
          <t>6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=HYPERLINK("https://www.leilaoonline.net/lote/detalhe/58221", "21216")</f>
      </c>
      <c r="B170" s="4" t="s">
        <f>=HYPERLINK("https://www.leilaoonline.net/lote/detalhe/58221", " APARELHO P/EXEC.CAD FLEXORA RIGHETTO, FCBM191232-1      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2.080,00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=HYPERLINK("https://www.leilaoonline.net/lote/detalhe/59844", "22144")</f>
      </c>
      <c r="B171" s="4" t="s">
        <f>=HYPERLINK("https://www.leilaoonline.net/lote/detalhe/59844", "213436-5 - MONITOR DE VIDEO 8,5 LCD SONY")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=HYPERLINK("https://www.leilaoonline.net/lote/detalhe/58299", "22145")</f>
      </c>
      <c r="B172" s="4" t="s">
        <f>=HYPERLINK("https://www.leilaoonline.net/lote/detalhe/58299", " ADAPTADOR PARA LENTES FUJINON ACM21, FCBM286428-2              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390,00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=HYPERLINK("https://www.leilaoonline.net/lote/detalhe/58294", "22146")</f>
      </c>
      <c r="B173" s="4" t="s">
        <f>=HYPERLINK("https://www.leilaoonline.net/lote/detalhe/58294", " ADAPTADOR PARA LENTES FUJINON ACM21, FCBM286429-1             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390,00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=HYPERLINK("https://www.leilaoonline.net/lote/detalhe/58213", "22147")</f>
      </c>
      <c r="B174" s="4" t="s">
        <f>=HYPERLINK("https://www.leilaoonline.net/lote/detalhe/58213", " APARELHO P/EXER.CADE ADUTORA-PSADHIP, FCBM189934-1  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2.700,00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=HYPERLINK("https://www.leilaoonline.net/lote/detalhe/59328", "22148")</f>
      </c>
      <c r="B175" s="4" t="s">
        <f>=HYPERLINK("https://www.leilaoonline.net/lote/detalhe/59328", " 3 ESPALDARES P/ALONGAMENTO +  SUPORTE P/(PESO/ANILHAS)")</f>
      </c>
      <c r="C175" s="4" t="inlineStr">
        <is>
          <t>Vendido</t>
        </is>
      </c>
      <c r="D175" s="4" t="inlineStr">
        <is>
          <t>9</t>
        </is>
      </c>
      <c r="E175" s="5" t="inlineStr">
        <is>
          <t>950,00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=HYPERLINK("https://www.leilaoonline.net/lote/detalhe/58345", "24001")</f>
      </c>
      <c r="B176" s="4" t="s">
        <f>=HYPERLINK("https://www.leilaoonline.net/lote/detalhe/58345", " HIDROJATO KARCHER HDS 8/15S - FCBM: 212343-6 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2.300,00</t>
        </is>
      </c>
      <c r="F1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2026-07-01T08:07:48.00Z</dcterms:created>
  <dc:creator>Tellks Tecnologia</dc:creator>
  <cp:revision>0</cp:revision>
</cp:coreProperties>
</file>