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Cam. Munck • Tratores • Retroescavadeira CAT • 90 Ton de Tubos •  Implementos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28/01/2021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=HYPERLINK("https://www.leilaoonline.net/lote/detalhe/72157", "001")</f>
      </c>
      <c r="B11" s="4" t="s">
        <f>=HYPERLINK("https://www.leilaoonline.net/lote/detalhe/72157", "veja o vídeo!! RETRO ESCAVADEIRA CATERPILLAR, MOD CAT 416D, ANO 2006, COMB. DIESEL, COR AMARELA, NUM DE SÉRIE: CAT0416DLB2D02345 - FUNCIONANDO")</f>
      </c>
      <c r="C11" s="4" t="inlineStr">
        <is>
          <t>Vendido</t>
        </is>
      </c>
      <c r="D11" s="4" t="inlineStr">
        <is>
          <t>38</t>
        </is>
      </c>
      <c r="E11" s="5" t="inlineStr">
        <is>
          <t>72.850,00</t>
        </is>
      </c>
      <c r="F11" s="4" t="inlineStr">
        <is>
          <t>550.00</t>
        </is>
      </c>
    </row>
    <row collapsed="false" customFormat="false" customHeight="false" hidden="false" ht="12.1" outlineLevel="0" r="12">
      <c r="A12" s="5" t="s">
        <f>=HYPERLINK("https://www.leilaoonline.net/lote/detalhe/72162", "002")</f>
      </c>
      <c r="B12" s="4" t="s">
        <f>=HYPERLINK("https://www.leilaoonline.net/lote/detalhe/72162", "TRATOR VALMET 110; ANO 1977; FUNCIONANDO ")</f>
      </c>
      <c r="C12" s="4" t="inlineStr">
        <is>
          <t>Não vendido</t>
        </is>
      </c>
      <c r="D12" s="4" t="inlineStr">
        <is>
          <t>12</t>
        </is>
      </c>
      <c r="E12" s="5" t="inlineStr">
        <is>
          <t>10.000,00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=HYPERLINK("https://www.leilaoonline.net/lote/detalhe/72161", "003")</f>
      </c>
      <c r="B13" s="4" t="s">
        <f>=HYPERLINK("https://www.leilaoonline.net/lote/detalhe/72161", "TRATOR MASSEY FERGUSSON 50X; ANO 1972; MOTOR, HIDRÁULICO E CÂMBIO - FUNCIONANDO")</f>
      </c>
      <c r="C13" s="4" t="inlineStr">
        <is>
          <t>Não vendido</t>
        </is>
      </c>
      <c r="D13" s="4" t="inlineStr">
        <is>
          <t>6</t>
        </is>
      </c>
      <c r="E13" s="5" t="inlineStr">
        <is>
          <t>12.750,00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=HYPERLINK("https://www.leilaoonline.net/lote/detalhe/72705", "004")</f>
      </c>
      <c r="B14" s="4" t="s">
        <f>=HYPERLINK("https://www.leilaoonline.net/lote/detalhe/72705", "PLATAFORMA ELEVATÓRIA MODELO GS 2046; ANO 2007")</f>
      </c>
      <c r="C14" s="4" t="inlineStr">
        <is>
          <t>Não vendido</t>
        </is>
      </c>
      <c r="D14" s="4" t="inlineStr">
        <is>
          <t>64</t>
        </is>
      </c>
      <c r="E14" s="5" t="inlineStr">
        <is>
          <t>41.000,00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=HYPERLINK("https://www.leilaoonline.net/lote/detalhe/72706", "005")</f>
      </c>
      <c r="B15" s="4" t="s">
        <f>=HYPERLINK("https://www.leilaoonline.net/lote/detalhe/72706", "PLATAFORMA ELEVATÓRIA MODELO GS 2046; ANO 2007 - FUNCIONANDO")</f>
      </c>
      <c r="C15" s="4" t="inlineStr">
        <is>
          <t>Não vendido</t>
        </is>
      </c>
      <c r="D15" s="4" t="inlineStr">
        <is>
          <t>62</t>
        </is>
      </c>
      <c r="E15" s="5" t="inlineStr">
        <is>
          <t>47.600,00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=HYPERLINK("https://www.leilaoonline.net/lote/detalhe/72707", "006")</f>
      </c>
      <c r="B16" s="4" t="s">
        <f>=HYPERLINK("https://www.leilaoonline.net/lote/detalhe/72707", "PLATAFORMA ELEVATÓRIA MODELO GS 2046; ANO 2007")</f>
      </c>
      <c r="C16" s="4" t="inlineStr">
        <is>
          <t>Não vendido</t>
        </is>
      </c>
      <c r="D16" s="4" t="inlineStr">
        <is>
          <t>55</t>
        </is>
      </c>
      <c r="E16" s="5" t="inlineStr">
        <is>
          <t>47.200,00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=HYPERLINK("https://www.leilaoonline.net/lote/detalhe/72708", "007")</f>
      </c>
      <c r="B17" s="4" t="s">
        <f>=HYPERLINK("https://www.leilaoonline.net/lote/detalhe/72708", "PLATAFORMA ELEVATÓRIA MODELO GS 2046; ANO 2007")</f>
      </c>
      <c r="C17" s="4" t="inlineStr">
        <is>
          <t>Não vendido</t>
        </is>
      </c>
      <c r="D17" s="4" t="inlineStr">
        <is>
          <t>58</t>
        </is>
      </c>
      <c r="E17" s="5" t="inlineStr">
        <is>
          <t>51.100,00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=HYPERLINK("https://www.leilaoonline.net/lote/detalhe/72187", "009")</f>
      </c>
      <c r="B18" s="4" t="s">
        <f>=HYPERLINK("https://www.leilaoonline.net/lote/detalhe/72187", "PÁ CARREGADEIRA YALE; TORQUE 28; SEM IDENTIFICAÇÃO DE ANO - FUNCIONANDO")</f>
      </c>
      <c r="C18" s="4" t="inlineStr">
        <is>
          <t>Não vendido</t>
        </is>
      </c>
      <c r="D18" s="4" t="inlineStr">
        <is>
          <t>24</t>
        </is>
      </c>
      <c r="E18" s="5" t="inlineStr">
        <is>
          <t>33.500,00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=HYPERLINK("https://www.leilaoonline.net/lote/detalhe/72188", "010")</f>
      </c>
      <c r="B19" s="4" t="s">
        <f>=HYPERLINK("https://www.leilaoonline.net/lote/detalhe/72188", "PÁ CARREGADEIRA YALE; SEM IDENTIFICAÇÃO DE ANO - FUNCIONANDO")</f>
      </c>
      <c r="C19" s="4" t="inlineStr">
        <is>
          <t>Não vendido</t>
        </is>
      </c>
      <c r="D19" s="4" t="inlineStr">
        <is>
          <t>38</t>
        </is>
      </c>
      <c r="E19" s="5" t="inlineStr">
        <is>
          <t>24.250,00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=HYPERLINK("https://www.leilaoonline.net/lote/detalhe/72159", "011")</f>
      </c>
      <c r="B20" s="4" t="s">
        <f>=HYPERLINK("https://www.leilaoonline.net/lote/detalhe/72159", "RETROESCAVADEIRA VALMET 65 I.D. MOD. I.V / ANO 1980; SEM BATERIA; (FALTAM 2 SAPATAS DOS PÉS TRASEIROS,QUE APOIAM NO SOLO")</f>
      </c>
      <c r="C20" s="4" t="inlineStr">
        <is>
          <t>Não vendido</t>
        </is>
      </c>
      <c r="D20" s="4" t="inlineStr">
        <is>
          <t>7</t>
        </is>
      </c>
      <c r="E20" s="5" t="inlineStr">
        <is>
          <t>6.250,00</t>
        </is>
      </c>
      <c r="F20" s="4" t="inlineStr">
        <is>
          <t>1550.00</t>
        </is>
      </c>
    </row>
    <row collapsed="false" customFormat="false" customHeight="false" hidden="false" ht="12.1" outlineLevel="0" r="21">
      <c r="A21" s="5" t="s">
        <f>=HYPERLINK("https://www.leilaoonline.net/lote/detalhe/72189", "012")</f>
      </c>
      <c r="B21" s="4" t="s">
        <f>=HYPERLINK("https://www.leilaoonline.net/lote/detalhe/72189", "PÁ CARREGADEIRA YALE; SEM IDENTIFICAÇÃO DE ANO - FUNCIONANDO")</f>
      </c>
      <c r="C21" s="4" t="inlineStr">
        <is>
          <t>Não vendido</t>
        </is>
      </c>
      <c r="D21" s="4" t="inlineStr">
        <is>
          <t>10</t>
        </is>
      </c>
      <c r="E21" s="5" t="inlineStr">
        <is>
          <t>29.900,00</t>
        </is>
      </c>
      <c r="F21" s="4" t="inlineStr">
        <is>
          <t>1100.00</t>
        </is>
      </c>
    </row>
    <row collapsed="false" customFormat="false" customHeight="false" hidden="false" ht="12.1" outlineLevel="0" r="22">
      <c r="A22" s="5" t="s">
        <f>=HYPERLINK("https://www.leilaoonline.net/lote/detalhe/72719", "013")</f>
      </c>
      <c r="B22" s="4" t="s">
        <f>=HYPERLINK("https://www.leilaoonline.net/lote/detalhe/72719", "TRATOR MASSEY FERGUSSON 50X; ANO 1972; PNEUS EXCELENTES - FUNCIONANDO")</f>
      </c>
      <c r="C22" s="4" t="inlineStr">
        <is>
          <t>Não vendido</t>
        </is>
      </c>
      <c r="D22" s="4" t="inlineStr">
        <is>
          <t>17</t>
        </is>
      </c>
      <c r="E22" s="5" t="inlineStr">
        <is>
          <t>17.000,00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=HYPERLINK("https://www.leilaoonline.net/lote/detalhe/72190", "014")</f>
      </c>
      <c r="B23" s="4" t="s">
        <f>=HYPERLINK("https://www.leilaoonline.net/lote/detalhe/72190", "PÁ CARREGADEIRA W7; MOTOR: MERCEDES; NÃO POSSUI UM DIFERENCIAL TRASEIRO; SEM IDENTIFICAÇÃO DE ANO - FUNCIONANDO")</f>
      </c>
      <c r="C23" s="4" t="inlineStr">
        <is>
          <t>Não vendido</t>
        </is>
      </c>
      <c r="D23" s="4" t="inlineStr">
        <is>
          <t>55</t>
        </is>
      </c>
      <c r="E23" s="5" t="inlineStr">
        <is>
          <t>28.500,00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=HYPERLINK("https://www.leilaoonline.net/lote/detalhe/72720", "015")</f>
      </c>
      <c r="B24" s="4" t="s">
        <f>=HYPERLINK("https://www.leilaoonline.net/lote/detalhe/72720", "TRATOR MASSEY FERGUSSON 50X; SEM ANO DE IDENTIFICAÇÃO")</f>
      </c>
      <c r="C24" s="4" t="inlineStr">
        <is>
          <t>Não vendido</t>
        </is>
      </c>
      <c r="D24" s="4" t="inlineStr">
        <is>
          <t>16</t>
        </is>
      </c>
      <c r="E24" s="5" t="inlineStr">
        <is>
          <t>16.000,00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=HYPERLINK("https://www.leilaoonline.net/lote/detalhe/72721", "016")</f>
      </c>
      <c r="B25" s="4" t="s">
        <f>=HYPERLINK("https://www.leilaoonline.net/lote/detalhe/72721", "TRATOR AGRALE 4X4; ANO 2012 - FUNCIONANDO")</f>
      </c>
      <c r="C25" s="4" t="inlineStr">
        <is>
          <t>Não vendido</t>
        </is>
      </c>
      <c r="D25" s="4" t="inlineStr">
        <is>
          <t>21</t>
        </is>
      </c>
      <c r="E25" s="5" t="inlineStr">
        <is>
          <t>44.800,00</t>
        </is>
      </c>
      <c r="F25" s="4" t="inlineStr">
        <is>
          <t>1100.00</t>
        </is>
      </c>
    </row>
    <row collapsed="false" customFormat="false" customHeight="false" hidden="false" ht="12.1" outlineLevel="0" r="26">
      <c r="A26" s="5" t="s">
        <f>=HYPERLINK("https://www.leilaoonline.net/lote/detalhe/72168", "017")</f>
      </c>
      <c r="B26" s="4" t="s">
        <f>=HYPERLINK("https://www.leilaoonline.net/lote/detalhe/72168", "TRATOR VALMET 62 ID; ANO APROXIMADO 1977")</f>
      </c>
      <c r="C26" s="4" t="inlineStr">
        <is>
          <t>Não vendido</t>
        </is>
      </c>
      <c r="D26" s="4" t="inlineStr">
        <is>
          <t>21</t>
        </is>
      </c>
      <c r="E26" s="5" t="inlineStr">
        <is>
          <t>13.500,00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=HYPERLINK("https://www.leilaoonline.net/lote/detalhe/72169", "018")</f>
      </c>
      <c r="B27" s="4" t="s">
        <f>=HYPERLINK("https://www.leilaoonline.net/lote/detalhe/72169", "TRATOR DAVID BROWN 900; SEM IDENTIFICAÇÃO DE ANO - FUNCIONANDO")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8.250,00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=HYPERLINK("https://www.leilaoonline.net/lote/detalhe/72193", "019")</f>
      </c>
      <c r="B28" s="4" t="s">
        <f>=HYPERLINK("https://www.leilaoonline.net/lote/detalhe/72193", "TRATOR VALMET 68; ANO 82 - FUNCIONANDO")</f>
      </c>
      <c r="C28" s="4" t="inlineStr">
        <is>
          <t>Não vendido</t>
        </is>
      </c>
      <c r="D28" s="4" t="inlineStr">
        <is>
          <t>11</t>
        </is>
      </c>
      <c r="E28" s="5" t="inlineStr">
        <is>
          <t>18.000,00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=HYPERLINK("https://www.leilaoonline.net/lote/detalhe/72751", "020")</f>
      </c>
      <c r="B29" s="4" t="s">
        <f>=HYPERLINK("https://www.leilaoonline.net/lote/detalhe/72751", "VOLVO; NL10 340 4X2; 1993/1993; BRANCA; DIESEL - FUNCIONANDO")</f>
      </c>
      <c r="C29" s="4" t="inlineStr">
        <is>
          <t>Não vendido</t>
        </is>
      </c>
      <c r="D29" s="4" t="inlineStr">
        <is>
          <t>58</t>
        </is>
      </c>
      <c r="E29" s="5" t="inlineStr">
        <is>
          <t>119.450,00</t>
        </is>
      </c>
      <c r="F29" s="4" t="inlineStr">
        <is>
          <t>1150.00</t>
        </is>
      </c>
    </row>
    <row collapsed="false" customFormat="false" customHeight="false" hidden="false" ht="12.1" outlineLevel="0" r="30">
      <c r="A30" s="5" t="s">
        <f>=HYPERLINK("https://www.leilaoonline.net/lote/detalhe/72194", "021")</f>
      </c>
      <c r="B30" s="4" t="s">
        <f>=HYPERLINK("https://www.leilaoonline.net/lote/detalhe/72194", "TRATOR MASSEY FERGUSSON 65X; ANO 70 - FUNCIONANDO")</f>
      </c>
      <c r="C30" s="4" t="inlineStr">
        <is>
          <t>Não vendido</t>
        </is>
      </c>
      <c r="D30" s="4" t="inlineStr">
        <is>
          <t>15</t>
        </is>
      </c>
      <c r="E30" s="5" t="inlineStr">
        <is>
          <t>13.250,00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=HYPERLINK("https://www.leilaoonline.net/lote/detalhe/72170", "022")</f>
      </c>
      <c r="B31" s="4" t="s">
        <f>=HYPERLINK("https://www.leilaoonline.net/lote/detalhe/72170", "RETROESCAVADEIRA TEMA TERRA; MODELO 86; ANO APROXIMADO 1986/1988 - FUNCIONANDO")</f>
      </c>
      <c r="C31" s="4" t="inlineStr">
        <is>
          <t>Não vendido</t>
        </is>
      </c>
      <c r="D31" s="4" t="inlineStr">
        <is>
          <t>24</t>
        </is>
      </c>
      <c r="E31" s="5" t="inlineStr">
        <is>
          <t>27.500,00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=HYPERLINK("https://www.leilaoonline.net/lote/detalhe/72160", "023")</f>
      </c>
      <c r="B32" s="4" t="s">
        <f>=HYPERLINK("https://www.leilaoonline.net/lote/detalhe/72160", "VALMET 110; ANO 1980 - FUNCIONANDO")</f>
      </c>
      <c r="C32" s="4" t="inlineStr">
        <is>
          <t>Não vendido</t>
        </is>
      </c>
      <c r="D32" s="4" t="inlineStr">
        <is>
          <t>45</t>
        </is>
      </c>
      <c r="E32" s="5" t="inlineStr">
        <is>
          <t>13.000,00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=HYPERLINK("https://www.leilaoonline.net/lote/detalhe/72166", "024")</f>
      </c>
      <c r="B33" s="4" t="s">
        <f>=HYPERLINK("https://www.leilaoonline.net/lote/detalhe/72166", "GAIOLA PARA CARGA VIVA PARA CAMINHÃO 3/4")</f>
      </c>
      <c r="C33" s="4" t="inlineStr">
        <is>
          <t>Não vendido</t>
        </is>
      </c>
      <c r="D33" s="4" t="inlineStr">
        <is>
          <t>4</t>
        </is>
      </c>
      <c r="E33" s="5" t="inlineStr">
        <is>
          <t>4.950,00</t>
        </is>
      </c>
      <c r="F33" s="4" t="inlineStr">
        <is>
          <t>1150.00</t>
        </is>
      </c>
    </row>
    <row collapsed="false" customFormat="false" customHeight="false" hidden="false" ht="12.1" outlineLevel="0" r="34">
      <c r="A34" s="5" t="s">
        <f>=HYPERLINK("https://www.leilaoonline.net/lote/detalhe/72191", "025")</f>
      </c>
      <c r="B34" s="4" t="s">
        <f>=HYPERLINK("https://www.leilaoonline.net/lote/detalhe/72191", "TRATOR NEW HOLLAND TL 75; ANO 2007 - FUNCIONANDO")</f>
      </c>
      <c r="C34" s="4" t="inlineStr">
        <is>
          <t>Vendido</t>
        </is>
      </c>
      <c r="D34" s="4" t="inlineStr">
        <is>
          <t>44</t>
        </is>
      </c>
      <c r="E34" s="5" t="inlineStr">
        <is>
          <t>48.000,00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=HYPERLINK("https://www.leilaoonline.net/lote/detalhe/72163", "026")</f>
      </c>
      <c r="B35" s="4" t="s">
        <f>=HYPERLINK("https://www.leilaoonline.net/lote/detalhe/72163", " veja vídeo - ONIBUS M.BENZ/INDUSCAR FOZ U, ANO 2010/2010 CAP 31 P - FUNCIONANDO")</f>
      </c>
      <c r="C35" s="4" t="inlineStr">
        <is>
          <t>Não vendido</t>
        </is>
      </c>
      <c r="D35" s="4" t="inlineStr">
        <is>
          <t>6</t>
        </is>
      </c>
      <c r="E35" s="5" t="inlineStr">
        <is>
          <t>22.500,00</t>
        </is>
      </c>
      <c r="F35" s="4" t="inlineStr">
        <is>
          <t>1500.00</t>
        </is>
      </c>
    </row>
    <row collapsed="false" customFormat="false" customHeight="false" hidden="false" ht="12.1" outlineLevel="0" r="36">
      <c r="A36" s="5" t="s">
        <f>=HYPERLINK("https://www.leilaoonline.net/lote/detalhe/72165", "027")</f>
      </c>
      <c r="B36" s="4" t="s">
        <f>=HYPERLINK("https://www.leilaoonline.net/lote/detalhe/72165", "ÔNIBUS M.BENZ/INDUSCAR APACHE U, ANO 2010/2010 CAP 26 P - FUNCIONANDO")</f>
      </c>
      <c r="C36" s="4" t="inlineStr">
        <is>
          <t>Não vendido</t>
        </is>
      </c>
      <c r="D36" s="4" t="inlineStr">
        <is>
          <t>7</t>
        </is>
      </c>
      <c r="E36" s="5" t="inlineStr">
        <is>
          <t>22.500,00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=HYPERLINK("https://www.leilaoonline.net/lote/detalhe/72167", "028")</f>
      </c>
      <c r="B37" s="4" t="s">
        <f>=HYPERLINK("https://www.leilaoonline.net/lote/detalhe/72167", "IMPLEMENTOS (2 ARADOS; 3 DISCOS REVERSÍVEL; 1 GRADE COM 12 DISCOS)")</f>
      </c>
      <c r="C37" s="4" t="inlineStr">
        <is>
          <t>Não vendido</t>
        </is>
      </c>
      <c r="D37" s="4" t="inlineStr">
        <is>
          <t>4</t>
        </is>
      </c>
      <c r="E37" s="5" t="inlineStr">
        <is>
          <t>2.500,00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=HYPERLINK("https://www.leilaoonline.net/lote/detalhe/72718", "029")</f>
      </c>
      <c r="B38" s="4" t="s">
        <f>=HYPERLINK("https://www.leilaoonline.net/lote/detalhe/72718", "TRATOR VALMET; 1780; TRAÇADO; ANO 1994; GABINADO - FUNCIONANDO")</f>
      </c>
      <c r="C38" s="4" t="inlineStr">
        <is>
          <t>Não vendido</t>
        </is>
      </c>
      <c r="D38" s="4" t="inlineStr">
        <is>
          <t>38</t>
        </is>
      </c>
      <c r="E38" s="5" t="inlineStr">
        <is>
          <t>58.000,00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=HYPERLINK("https://www.leilaoonline.net/lote/detalhe/72164", "038")</f>
      </c>
      <c r="B39" s="4" t="s">
        <f>=HYPERLINK("https://www.leilaoonline.net/lote/detalhe/72164", "novas fotos GARRA SUCATEIRO MARCA USICAMP - SEM USO (LOTE APENAS A GARRA com ESTRUTURA de trabalho)")</f>
      </c>
      <c r="C39" s="4" t="inlineStr">
        <is>
          <t>Não vendido</t>
        </is>
      </c>
      <c r="D39" s="4" t="inlineStr">
        <is>
          <t>11</t>
        </is>
      </c>
      <c r="E39" s="5" t="inlineStr">
        <is>
          <t>25.000,00</t>
        </is>
      </c>
      <c r="F39" s="4" t="inlineStr">
        <is>
          <t>1500.00</t>
        </is>
      </c>
    </row>
    <row collapsed="false" customFormat="false" customHeight="false" hidden="false" ht="12.1" outlineLevel="0" r="40">
      <c r="A40" s="5" t="s">
        <f>=HYPERLINK("https://www.leilaoonline.net/lote/detalhe/72171", "046")</f>
      </c>
      <c r="B40" s="4" t="s">
        <f>=HYPERLINK("https://www.leilaoonline.net/lote/detalhe/72171", "COLHEITADEIRA MF 3640 ANO 1985 COM BOCA DE MILHO")</f>
      </c>
      <c r="C40" s="4" t="inlineStr">
        <is>
          <t>Não vendido</t>
        </is>
      </c>
      <c r="D40" s="4" t="inlineStr">
        <is>
          <t>4</t>
        </is>
      </c>
      <c r="E40" s="5" t="inlineStr">
        <is>
          <t>2.000,00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=HYPERLINK("https://www.leilaoonline.net/lote/detalhe/72175", "073")</f>
      </c>
      <c r="B41" s="4" t="s">
        <f>=HYPERLINK("https://www.leilaoonline.net/lote/detalhe/72175", "IMPLEMENTOS (2 SUBSOLADORES DE 1 HASTE; 1 DISCADOR DE 2 RUAS; 1 DESFIBRADEIRA SEM MOTORR")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1.750,00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=HYPERLINK("https://www.leilaoonline.net/lote/detalhe/72172", "101")</f>
      </c>
      <c r="B42" s="4" t="s">
        <f>=HYPERLINK("https://www.leilaoonline.net/lote/detalhe/72172", "novas fotos USINA DOSADORA COMPLETA 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49.000,00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=HYPERLINK("https://www.leilaoonline.net/lote/detalhe/72192", "116")</f>
      </c>
      <c r="B43" s="4" t="s">
        <f>=HYPERLINK("https://www.leilaoonline.net/lote/detalhe/72192", "90 TONELADAS TUBOS 3 mts comprimento X "2" polegada; VENDA POR KILO")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1,82</t>
        </is>
      </c>
      <c r="F43" s="4" t="inlineStr">
        <is>
          <t>0.01</t>
        </is>
      </c>
    </row>
    <row collapsed="false" customFormat="false" customHeight="false" hidden="false" ht="12.1" outlineLevel="0" r="44">
      <c r="A44" s="5" t="s">
        <f>=HYPERLINK("https://www.leilaoonline.net/lote/detalhe/72173", "124")</f>
      </c>
      <c r="B44" s="4" t="s">
        <f>=HYPERLINK("https://www.leilaoonline.net/lote/detalhe/72173", "BOCA DE COLHEDORA COMPRIMENTO 7.50 SEMI NOVA 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=HYPERLINK("https://www.leilaoonline.net/lote/detalhe/72182", "126")</f>
      </c>
      <c r="B45" s="4" t="s">
        <f>=HYPERLINK("https://www.leilaoonline.net/lote/detalhe/72182", "3 CARRETAS COM 4 BANHEIROS CADA")</f>
      </c>
      <c r="C45" s="4" t="inlineStr">
        <is>
          <t>Não vendido</t>
        </is>
      </c>
      <c r="D45" s="4" t="inlineStr">
        <is>
          <t>26</t>
        </is>
      </c>
      <c r="E45" s="5" t="inlineStr">
        <is>
          <t>7.250,00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=HYPERLINK("https://www.leilaoonline.net/lote/detalhe/72183", "127")</f>
      </c>
      <c r="B46" s="4" t="s">
        <f>=HYPERLINK("https://www.leilaoonline.net/lote/detalhe/72183", "1 PLANTADEIRA MARCA SEMEATO PARA 12 LINHAS")</f>
      </c>
      <c r="C46" s="4" t="inlineStr">
        <is>
          <t>Não vendido</t>
        </is>
      </c>
      <c r="D46" s="4" t="inlineStr">
        <is>
          <t>5</t>
        </is>
      </c>
      <c r="E46" s="5" t="inlineStr">
        <is>
          <t>2.750,00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=HYPERLINK("https://www.leilaoonline.net/lote/detalhe/72184", "128")</f>
      </c>
      <c r="B47" s="4" t="s">
        <f>=HYPERLINK("https://www.leilaoonline.net/lote/detalhe/72184", "1 PLANTADEIRA MARCA JUMIL PARA 14 LINHAS")</f>
      </c>
      <c r="C47" s="4" t="inlineStr">
        <is>
          <t>Não vendido</t>
        </is>
      </c>
      <c r="D47" s="4" t="inlineStr">
        <is>
          <t>24</t>
        </is>
      </c>
      <c r="E47" s="5" t="inlineStr">
        <is>
          <t>7.250,00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=HYPERLINK("https://www.leilaoonline.net/lote/detalhe/72185", "152")</f>
      </c>
      <c r="B48" s="4" t="s">
        <f>=HYPERLINK("https://www.leilaoonline.net/lote/detalhe/72185", "GM; S10 2.2 RONTAN AMB; 2000/2000; BRANCA; GASOLINA - FUNCIONANDO")</f>
      </c>
      <c r="C48" s="4" t="inlineStr">
        <is>
          <t>Não vendido</t>
        </is>
      </c>
      <c r="D48" s="4" t="inlineStr">
        <is>
          <t>6</t>
        </is>
      </c>
      <c r="E48" s="5" t="inlineStr">
        <is>
          <t>8.150,00</t>
        </is>
      </c>
      <c r="F48" s="4" t="inlineStr">
        <is>
          <t>550.00</t>
        </is>
      </c>
    </row>
    <row collapsed="false" customFormat="false" customHeight="false" hidden="false" ht="12.1" outlineLevel="0" r="49">
      <c r="A49" s="5" t="s">
        <f>=HYPERLINK("https://www.leilaoonline.net/lote/detalhe/72177", "420")</f>
      </c>
      <c r="B49" s="4" t="s">
        <f>=HYPERLINK("https://www.leilaoonline.net/lote/detalhe/72177", "PENEIRA  3 metrôs  de comprimento 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2.500,00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=HYPERLINK("https://www.leilaoonline.net/lote/detalhe/72178", "500")</f>
      </c>
      <c r="B50" s="4" t="s">
        <f>=HYPERLINK("https://www.leilaoonline.net/lote/detalhe/72178", "CARRETA PARA TRATOR METÁLICA DE 2x1.4 MTS; VASCULANTE DE 2 RODAS.")</f>
      </c>
      <c r="C50" s="4" t="inlineStr">
        <is>
          <t>Não vendido</t>
        </is>
      </c>
      <c r="D50" s="4" t="inlineStr">
        <is>
          <t>3</t>
        </is>
      </c>
      <c r="E50" s="5" t="inlineStr">
        <is>
          <t>1.300,00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=HYPERLINK("https://www.leilaoonline.net/lote/detalhe/72176", "1028")</f>
      </c>
      <c r="B51" s="4" t="s">
        <f>=HYPERLINK("https://www.leilaoonline.net/lote/detalhe/72176", "CARRETA ROSSETI ANO 86 PARA 2500KG - ESPARRAMAR CALCARREO")</f>
      </c>
      <c r="C51" s="4" t="inlineStr">
        <is>
          <t>Não vendido</t>
        </is>
      </c>
      <c r="D51" s="4" t="inlineStr">
        <is>
          <t>3</t>
        </is>
      </c>
      <c r="E51" s="5" t="inlineStr">
        <is>
          <t>1.300,00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=HYPERLINK("https://www.leilaoonline.net/lote/detalhe/72181", "1037")</f>
      </c>
      <c r="B52" s="4" t="s">
        <f>=HYPERLINK("https://www.leilaoonline.net/lote/detalhe/72181", "GAIOLA DO CAMINHÃO MERCEDES BENZ COM 6.70 METROS")</f>
      </c>
      <c r="C52" s="4" t="inlineStr">
        <is>
          <t>Não vendido</t>
        </is>
      </c>
      <c r="D52" s="4" t="inlineStr">
        <is>
          <t>5</t>
        </is>
      </c>
      <c r="E52" s="5" t="inlineStr">
        <is>
          <t>3.200,00</t>
        </is>
      </c>
      <c r="F52" s="4" t="inlineStr">
        <is>
          <t>550.00</t>
        </is>
      </c>
    </row>
    <row collapsed="false" customFormat="false" customHeight="false" hidden="false" ht="12.1" outlineLevel="0" r="53">
      <c r="A53" s="5" t="s">
        <f>=HYPERLINK("https://www.leilaoonline.net/lote/detalhe/72179", "1038")</f>
      </c>
      <c r="B53" s="4" t="s">
        <f>=HYPERLINK("https://www.leilaoonline.net/lote/detalhe/72179", "SOBRE GUARDA PARA TRANSPORTE DE ANIMAIS, MADEIRA YPE. MEDIDAS: 5,90M (COMPRIMENTO) X 1,90M (ALTURA) X 2,50M (LARGURA)")</f>
      </c>
      <c r="C53" s="4" t="inlineStr">
        <is>
          <t>Não vendido</t>
        </is>
      </c>
      <c r="D53" s="4" t="inlineStr">
        <is>
          <t>2</t>
        </is>
      </c>
      <c r="E53" s="5" t="inlineStr">
        <is>
          <t>750,00</t>
        </is>
      </c>
      <c r="F53" s="4" t="inlineStr">
        <is>
          <t>550.00</t>
        </is>
      </c>
    </row>
    <row collapsed="false" customFormat="false" customHeight="false" hidden="false" ht="12.1" outlineLevel="0" r="54">
      <c r="A54" s="5" t="s">
        <f>=HYPERLINK("https://www.leilaoonline.net/lote/detalhe/72186", "1050")</f>
      </c>
      <c r="B54" s="4" t="s">
        <f>=HYPERLINK("https://www.leilaoonline.net/lote/detalhe/72186", "LAVADORA; MARCA: GILBARCO - FALTA MOTOR")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=HYPERLINK("https://www.leilaoonline.net/lote/detalhe/72180", "1052")</f>
      </c>
      <c r="B55" s="4" t="s">
        <f>=HYPERLINK("https://www.leilaoonline.net/lote/detalhe/72180", "2 ESTUFAS PARA ELETRODOS; MARCA: THERMOSOLDA")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=HYPERLINK("https://www.leilaoonline.net/lote/detalhe/72746", "2001")</f>
      </c>
      <c r="B56" s="4" t="s">
        <f>=HYPERLINK("https://www.leilaoonline.net/lote/detalhe/72746", "MATELETE SANDVIK BB 500")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50.000,00</t>
        </is>
      </c>
      <c r="F56" s="4" t="inlineStr">
        <is>
          <t>1500.00</t>
        </is>
      </c>
    </row>
    <row collapsed="false" customFormat="false" customHeight="false" hidden="false" ht="12.1" outlineLevel="0" r="57">
      <c r="A57" s="5" t="s">
        <f>=HYPERLINK("https://www.leilaoonline.net/lote/detalhe/72747", "2015")</f>
      </c>
      <c r="B57" s="4" t="s">
        <f>=HYPERLINK("https://www.leilaoonline.net/lote/detalhe/72747", "PENEIRA VIBRATÓRIA COMPRIMENTO 5 METROS POR 1,80 DE LARGURA")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50.000,00</t>
        </is>
      </c>
      <c r="F57" s="4" t="inlineStr">
        <is>
          <t>1500.00</t>
        </is>
      </c>
    </row>
    <row collapsed="false" customFormat="false" customHeight="false" hidden="false" ht="12.1" outlineLevel="0" r="58">
      <c r="A58" s="5" t="s">
        <f>=HYPERLINK("https://www.leilaoonline.net/lote/detalhe/72748", "2016")</f>
      </c>
      <c r="B58" s="4" t="s">
        <f>=HYPERLINK("https://www.leilaoonline.net/lote/detalhe/72748", "PENEIRA VIBRATÓRIA COMPRIMENTO 5 METROS POR 1,80 DE LARGURA")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50.000,00</t>
        </is>
      </c>
      <c r="F58" s="4" t="inlineStr">
        <is>
          <t>1500.00</t>
        </is>
      </c>
    </row>
    <row collapsed="false" customFormat="false" customHeight="false" hidden="false" ht="12.1" outlineLevel="0" r="59">
      <c r="A59" s="5" t="s">
        <f>=HYPERLINK("https://www.leilaoonline.net/lote/detalhe/72749", "2017")</f>
      </c>
      <c r="B59" s="4" t="s">
        <f>=HYPERLINK("https://www.leilaoonline.net/lote/detalhe/72749", "UM ALIMENTADOR VIBRATÓRIO")</f>
      </c>
      <c r="C59" s="4" t="inlineStr">
        <is>
          <t>Não vendido</t>
        </is>
      </c>
      <c r="D59" s="4" t="inlineStr">
        <is>
          <t>2</t>
        </is>
      </c>
      <c r="E59" s="5" t="inlineStr">
        <is>
          <t>51.500,00</t>
        </is>
      </c>
      <c r="F59" s="4" t="inlineStr">
        <is>
          <t>1500.00</t>
        </is>
      </c>
    </row>
    <row collapsed="false" customFormat="false" customHeight="false" hidden="false" ht="12.1" outlineLevel="0" r="60">
      <c r="A60" s="5" t="s">
        <f>=HYPERLINK("https://www.leilaoonline.net/lote/detalhe/72769", "2018")</f>
      </c>
      <c r="B60" s="4" t="s">
        <f>=HYPERLINK("https://www.leilaoonline.net/lote/detalhe/72769", "UM ALIMENTADOR VIBRATÓRIO")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50.000,00</t>
        </is>
      </c>
      <c r="F60" s="4" t="inlineStr">
        <is>
          <t>1500.00</t>
        </is>
      </c>
    </row>
    <row collapsed="false" customFormat="false" customHeight="false" hidden="false" ht="12.1" outlineLevel="0" r="61">
      <c r="A61" s="5" t="s">
        <f>=HYPERLINK("https://www.leilaoonline.net/lote/detalhe/72770", "2019")</f>
      </c>
      <c r="B61" s="4" t="s">
        <f>=HYPERLINK("https://www.leilaoonline.net/lote/detalhe/72770", "UM ALIMENTADOR VIBRATÓRIO")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50.000,00</t>
        </is>
      </c>
      <c r="F61" s="4" t="inlineStr">
        <is>
          <t>1500.00</t>
        </is>
      </c>
    </row>
    <row collapsed="false" customFormat="false" customHeight="false" hidden="false" ht="12.1" outlineLevel="0" r="62">
      <c r="A62" s="5" t="s">
        <f>=HYPERLINK("https://www.leilaoonline.net/lote/detalhe/72771", "2020")</f>
      </c>
      <c r="B62" s="4" t="s">
        <f>=HYPERLINK("https://www.leilaoonline.net/lote/detalhe/72771", "UM ALIMENTADOR VIBRATÓRIO")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50.000,00</t>
        </is>
      </c>
      <c r="F62" s="4" t="inlineStr">
        <is>
          <t>1500.00</t>
        </is>
      </c>
    </row>
    <row collapsed="false" customFormat="false" customHeight="false" hidden="false" ht="12.1" outlineLevel="0" r="63">
      <c r="A63" s="5" t="s">
        <f>=HYPERLINK("https://www.leilaoonline.net/lote/detalhe/72772", "2021")</f>
      </c>
      <c r="B63" s="4" t="s">
        <f>=HYPERLINK("https://www.leilaoonline.net/lote/detalhe/72772", "UM ALIMENTADOR VIBRATÓRIO")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50.000,00</t>
        </is>
      </c>
      <c r="F63" s="4" t="inlineStr">
        <is>
          <t>1500.00</t>
        </is>
      </c>
    </row>
    <row collapsed="false" customFormat="false" customHeight="false" hidden="false" ht="12.1" outlineLevel="0" r="64">
      <c r="A64" s="5" t="s">
        <f>=HYPERLINK("https://www.leilaoonline.net/lote/detalhe/72750", "2023")</f>
      </c>
      <c r="B64" s="4" t="s">
        <f>=HYPERLINK("https://www.leilaoonline.net/lote/detalhe/72750", "UM ALIMENTADOR VIBRATÓRIO")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50.000,00</t>
        </is>
      </c>
      <c r="F64" s="4" t="inlineStr">
        <is>
          <t>1500.00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2026-07-01T03:04:27.00Z</dcterms:created>
  <dc:creator>Tellks Tecnologia</dc:creator>
  <cp:revision>0</cp:revision>
</cp:coreProperties>
</file>