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ACTROS - MAQ. PESADAS  - REDUTOR - EMPILHADEIRA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=HYPERLINK("https://www.leilaoonline.net/lote/detalhe/79092", "650")</f>
      </c>
      <c r="B11" s="4" t="s">
        <f>=HYPERLINK("https://www.leilaoonline.net/lote/detalhe/79092", "FAB-PC2712-2021-CARREGADEIRA CATERPILLAR 990 ll, ANO 2002, LOC. OURO PRETO/MG")</f>
      </c>
      <c r="C11" s="4" t="inlineStr">
        <is>
          <t>Vendido</t>
        </is>
      </c>
      <c r="D11" s="4" t="inlineStr">
        <is>
          <t>42</t>
        </is>
      </c>
      <c r="E11" s="5" t="inlineStr">
        <is>
          <t>395.000,00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=HYPERLINK("https://www.leilaoonline.net/lote/detalhe/79093", "651")</f>
      </c>
      <c r="B12" s="4" t="s">
        <f>=HYPERLINK("https://www.leilaoonline.net/lote/detalhe/79093", "GSO-CP5901-2021- CAMINHÃO M.BENZ , ACTROS 4844K8X4, ANO 2009/2010, LOC. Barão de Cocais")</f>
      </c>
      <c r="C12" s="4" t="inlineStr">
        <is>
          <t>Vendido</t>
        </is>
      </c>
      <c r="D12" s="4" t="inlineStr">
        <is>
          <t>106</t>
        </is>
      </c>
      <c r="E12" s="5" t="inlineStr">
        <is>
          <t>146.000,00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=HYPERLINK("https://www.leilaoonline.net/lote/detalhe/79094", "652")</f>
      </c>
      <c r="B13" s="4" t="s">
        <f>=HYPERLINK("https://www.leilaoonline.net/lote/detalhe/79094", "GSO-CP5905-2021- CAMINHÃO M.BENZ, ACTROS 4844K8X4, ANO 2009/2010- LOC. BARÃO DE COCAIS ")</f>
      </c>
      <c r="C13" s="4" t="inlineStr">
        <is>
          <t>Vendido</t>
        </is>
      </c>
      <c r="D13" s="4" t="inlineStr">
        <is>
          <t>76</t>
        </is>
      </c>
      <c r="E13" s="5" t="inlineStr">
        <is>
          <t>141.000,00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=HYPERLINK("https://www.leilaoonline.net/lote/detalhe/79102", "653")</f>
      </c>
      <c r="B14" s="4" t="s">
        <f>=HYPERLINK("https://www.leilaoonline.net/lote/detalhe/79102", "GSO-CP5917-2021- CAMINHÃO M.BENZ, ACTROS 4844K8X4, ANO 2009/2010, LOC. BARÃO DE COCAIS ")</f>
      </c>
      <c r="C14" s="4" t="inlineStr">
        <is>
          <t>Vendido</t>
        </is>
      </c>
      <c r="D14" s="4" t="inlineStr">
        <is>
          <t>88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=HYPERLINK("https://www.leilaoonline.net/lote/detalhe/79103", "654")</f>
      </c>
      <c r="B15" s="4" t="s">
        <f>=HYPERLINK("https://www.leilaoonline.net/lote/detalhe/79103", "GSO-CP5920-2021- CAMINHÃO M.BENZ, ACTROS 4844K8X4, ANO 2009/2010, LOC. BARÃO DE COCAIS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151.000,00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=HYPERLINK("https://www.leilaoonline.net/lote/detalhe/79104", "655")</f>
      </c>
      <c r="B16" s="4" t="s">
        <f>=HYPERLINK("https://www.leilaoonline.net/lote/detalhe/79104", "GSO-CP5926-2021- CAMINHÃO M.BENZ, ACTROS 4844K8X4, ANO 2009/2010- LOC. BARÃO DE COCAIS ")</f>
      </c>
      <c r="C16" s="4" t="inlineStr">
        <is>
          <t>Vendido</t>
        </is>
      </c>
      <c r="D16" s="4" t="inlineStr">
        <is>
          <t>66</t>
        </is>
      </c>
      <c r="E16" s="5" t="inlineStr">
        <is>
          <t>132.000,00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=HYPERLINK("https://www.leilaoonline.net/lote/detalhe/79105", "656")</f>
      </c>
      <c r="B17" s="4" t="s">
        <f>=HYPERLINK("https://www.leilaoonline.net/lote/detalhe/79105", "GSO-CP5908-2021-CAMINHÃO M. BENZ, ACTROS 4844K8X4, ANO 2009/2010, LOC. BARÃO DE COCAIS ")</f>
      </c>
      <c r="C17" s="4" t="inlineStr">
        <is>
          <t>Vendido</t>
        </is>
      </c>
      <c r="D17" s="4" t="inlineStr">
        <is>
          <t>120</t>
        </is>
      </c>
      <c r="E17" s="5" t="inlineStr">
        <is>
          <t>156.000,00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=HYPERLINK("https://www.leilaoonline.net/lote/detalhe/79106", "657")</f>
      </c>
      <c r="B18" s="4" t="s">
        <f>=HYPERLINK("https://www.leilaoonline.net/lote/detalhe/79106", "GSO-REG030028-2021- RETROESCAVADEIRA LIEBHERRR, R 964 C - 434 HP, ANO 2011, LOC. BARÃO DE COCAIS ")</f>
      </c>
      <c r="C18" s="4" t="inlineStr">
        <is>
          <t>Vendido</t>
        </is>
      </c>
      <c r="D18" s="4" t="inlineStr">
        <is>
          <t>51</t>
        </is>
      </c>
      <c r="E18" s="5" t="inlineStr">
        <is>
          <t>59.500,00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=HYPERLINK("https://www.leilaoonline.net/lote/detalhe/79107", "658")</f>
      </c>
      <c r="B19" s="4" t="s">
        <f>=HYPERLINK("https://www.leilaoonline.net/lote/detalhe/79107", "SFH-JOM1J15-2021- CAMINHONTE MMC MITSUBISHI, L 220 GL 4X4 COR BRANCA DIESEL, ANO 2002/2002- LOC.  Conselheiro Lafaeite / Minas Gerais")</f>
      </c>
      <c r="C19" s="4" t="inlineStr">
        <is>
          <t>Vendido</t>
        </is>
      </c>
      <c r="D19" s="4" t="inlineStr">
        <is>
          <t>59</t>
        </is>
      </c>
      <c r="E19" s="5" t="inlineStr">
        <is>
          <t>23.795,00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=HYPERLINK("https://www.leilaoonline.net/lote/detalhe/79108", "659")</f>
      </c>
      <c r="B20" s="4" t="s">
        <f>=HYPERLINK("https://www.leilaoonline.net/lote/detalhe/79108", "GOV-095-2021- CAMINHÃO CARROCERIA M. BENZ, MOD. 1420, ANO 2004/2004, LOC. GOVERNADOR VALADARES")</f>
      </c>
      <c r="C20" s="4" t="inlineStr">
        <is>
          <t>Vendido</t>
        </is>
      </c>
      <c r="D20" s="4" t="inlineStr">
        <is>
          <t>66</t>
        </is>
      </c>
      <c r="E20" s="5" t="inlineStr">
        <is>
          <t>70.500,00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=HYPERLINK("https://www.leilaoonline.net/lote/detalhe/79109", "660")</f>
      </c>
      <c r="B21" s="4" t="s">
        <f>=HYPERLINK("https://www.leilaoonline.net/lote/detalhe/79109", "082-196-2020 - CAMINHÃO M.BENZ, MOD. 709, ANO 1994/1994 -  LOC. VITORIA / ES 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=HYPERLINK("https://www.leilaoonline.net/lote/detalhe/79110", "661")</f>
      </c>
      <c r="B22" s="4" t="s">
        <f>=HYPERLINK("https://www.leilaoonline.net/lote/detalhe/79110", "082-173-2020- CAMINHÃO M.BENZ, MOD. 710, ANO 2000/2000, LOC. VITORIA/ES ")</f>
      </c>
      <c r="C22" s="4" t="inlineStr">
        <is>
          <t>Vendido</t>
        </is>
      </c>
      <c r="D22" s="4" t="inlineStr">
        <is>
          <t>39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=HYPERLINK("https://www.leilaoonline.net/lote/detalhe/79111", "662")</f>
      </c>
      <c r="B23" s="4" t="s">
        <f>=HYPERLINK("https://www.leilaoonline.net/lote/detalhe/79111", "082-026-2021 - REDUTOR RENK ZANINI, MOD. FLENDER B2X88/ZRM25, ANO 2013- LOC. VITORIA/ES 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=HYPERLINK("https://www.leilaoonline.net/lote/detalhe/79112", "663")</f>
      </c>
      <c r="B24" s="4" t="s">
        <f>=HYPERLINK("https://www.leilaoonline.net/lote/detalhe/79112", "FAB-EMP20-2021 - EMPILHADEIRA HYSTER, MOD. H190FT, ANO 2012, LOC. OURO PRETO/MG")</f>
      </c>
      <c r="C24" s="4" t="inlineStr">
        <is>
          <t>Vendido</t>
        </is>
      </c>
      <c r="D24" s="4" t="inlineStr">
        <is>
          <t>13</t>
        </is>
      </c>
      <c r="E24" s="5" t="inlineStr">
        <is>
          <t>22.140,00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=HYPERLINK("https://www.leilaoonline.net/lote/detalhe/79113", "664")</f>
      </c>
      <c r="B25" s="4" t="s">
        <f>=HYPERLINK("https://www.leilaoonline.net/lote/detalhe/79113", "ITA-007-2021- AFIADOR FERRAMENTAS UNIVERSAL MELLO-AMY15, LOC. ITABIRA/ MG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=HYPERLINK("https://www.leilaoonline.net/lote/detalhe/79114", "665")</f>
      </c>
      <c r="B26" s="4" t="s">
        <f>=HYPERLINK("https://www.leilaoonline.net/lote/detalhe/79114", "AGLP-017-2020- BÁSCULA CAMINHÃO FORA DE ESTRADA, LOC. Rio Piracicaba / MG")</f>
      </c>
      <c r="C26" s="4" t="inlineStr">
        <is>
          <t>Vendido</t>
        </is>
      </c>
      <c r="D26" s="4" t="inlineStr">
        <is>
          <t>35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=HYPERLINK("https://www.leilaoonline.net/lote/detalhe/79115", "720")</f>
      </c>
      <c r="B27" s="4" t="s">
        <f>=HYPERLINK("https://www.leilaoonline.net/lote/detalhe/79115", "082-015-2021- PLUGE BLIND, RETENTOR, CAIXA METALICA, ENGRENAGEM E OUTROS - VEJA DESCRITIVO DE ITENS -  LOC. Vitória / ES")</f>
      </c>
      <c r="C27" s="4" t="inlineStr">
        <is>
          <t>Vendido</t>
        </is>
      </c>
      <c r="D27" s="4" t="inlineStr">
        <is>
          <t>61</t>
        </is>
      </c>
      <c r="E27" s="5" t="inlineStr">
        <is>
          <t>8.700,00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=HYPERLINK("https://www.leilaoonline.net/lote/detalhe/79175", "721")</f>
      </c>
      <c r="B28" s="4" t="s">
        <f>=HYPERLINK("https://www.leilaoonline.net/lote/detalhe/79175", "082-017-2021- 02 DEFENSA METALICAS, 02 BORRFACHAS SUMITOMO, LOC. Vitória / ES ")</f>
      </c>
      <c r="C28" s="4" t="inlineStr">
        <is>
          <t>Vendido</t>
        </is>
      </c>
      <c r="D28" s="4" t="inlineStr">
        <is>
          <t>10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=HYPERLINK("https://www.leilaoonline.net/lote/detalhe/79176", "722")</f>
      </c>
      <c r="B29" s="4" t="s">
        <f>=HYPERLINK("https://www.leilaoonline.net/lote/detalhe/79176", "082-029-2021- CHAPA COMPONENTE, PORTA ESCOVA, PINO COMPONENTE E OUTROS - VAJA DESCRITIVO DE ITENS - LOC. Vitória / ES")</f>
      </c>
      <c r="C29" s="4" t="inlineStr">
        <is>
          <t>Vendido</t>
        </is>
      </c>
      <c r="D29" s="4" t="inlineStr">
        <is>
          <t>18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=HYPERLINK("https://www.leilaoonline.net/lote/detalhe/79189", "723")</f>
      </c>
      <c r="B30" s="4" t="s">
        <f>=HYPERLINK("https://www.leilaoonline.net/lote/detalhe/79189", "CD-210-2020- VORTEX COMPONENTE, LAMINA, GANCHO , VEJA DESCRITIVO DE ITENS - LOC. Barão de Cocais/Minas Gerais")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1.450,00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=HYPERLINK("https://www.leilaoonline.net/lote/detalhe/79200", "724")</f>
      </c>
      <c r="B31" s="4" t="s">
        <f>=HYPERLINK("https://www.leilaoonline.net/lote/detalhe/79200", "CD-219-2021- PARAFUSOS, ABRAÇADEIRA, BUCHAS E OUTROS - VEJA DESCRITIVO DE ITENS 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=HYPERLINK("https://www.leilaoonline.net/lote/detalhe/79201", "725")</f>
      </c>
      <c r="B32" s="4" t="s">
        <f>=HYPERLINK("https://www.leilaoonline.net/lote/detalhe/79201", "CD-221-2021- CUNHA, VENTOS, CAIXAS DE ROLAMEWNTOS E OUTROS- VEJA DESCRITIVO DE ITENS - LOC. 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=HYPERLINK("https://www.leilaoonline.net/lote/detalhe/79202", "726")</f>
      </c>
      <c r="B33" s="4" t="s">
        <f>=HYPERLINK("https://www.leilaoonline.net/lote/detalhe/79202", "CD-222-2021- CARRETEL , CURVA COMPONENTE - VEJA DESCRITIVO DE ITENS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=HYPERLINK("https://www.leilaoonline.net/lote/detalhe/79203", "727")</f>
      </c>
      <c r="B34" s="4" t="s">
        <f>=HYPERLINK("https://www.leilaoonline.net/lote/detalhe/79203", "CD-223-2021- aprox.15 TUBOS POLIETILENO BRASTUBO, BRASTUBO; AFLON, 16BAR; COMPRIMENTO: 6M, APROX. 2.000KG,   LOC. Barão de Cocais/Minas Gerais")</f>
      </c>
      <c r="C34" s="4" t="inlineStr">
        <is>
          <t>Vendido</t>
        </is>
      </c>
      <c r="D34" s="4" t="inlineStr">
        <is>
          <t>44</t>
        </is>
      </c>
      <c r="E34" s="5" t="inlineStr">
        <is>
          <t>6.400,00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=HYPERLINK("https://www.leilaoonline.net/lote/detalhe/79204", "728")</f>
      </c>
      <c r="B35" s="4" t="s">
        <f>=HYPERLINK("https://www.leilaoonline.net/lote/detalhe/79204", "CD-224-2021- CURVA AÇO, PLACAS DESG. PVC E OUTROS - VEJA DESVRITIVO DE ITENS - LOC. Barão de Cocais/Minas Gerais")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=HYPERLINK("https://www.leilaoonline.net/lote/detalhe/79205", "729")</f>
      </c>
      <c r="B36" s="4" t="s">
        <f>=HYPERLINK("https://www.leilaoonline.net/lote/detalhe/79205", "CKS-ATI-011-2021- ANALISADOR DE TRANSMISSAO CATERPILLAR, LOC. PARAUAPEBAS - PARÁ")</f>
      </c>
      <c r="C36" s="4" t="inlineStr">
        <is>
          <t>Vendido</t>
        </is>
      </c>
      <c r="D36" s="4" t="inlineStr">
        <is>
          <t>29</t>
        </is>
      </c>
      <c r="E36" s="5" t="inlineStr">
        <is>
          <t>3.800,00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=HYPERLINK("https://www.leilaoonline.net/lote/detalhe/79206", "730")</f>
      </c>
      <c r="B37" s="4" t="s">
        <f>=HYPERLINK("https://www.leilaoonline.net/lote/detalhe/79206", "CKS-ATI-028-2021- FREEZER VERTICAL 568 LTS, FORNO SALAMANDRA A GAS - LOC. PARAUAPEBAS - PARÁ")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=HYPERLINK("https://www.leilaoonline.net/lote/detalhe/79207", "731")</f>
      </c>
      <c r="B38" s="4" t="s">
        <f>=HYPERLINK("https://www.leilaoonline.net/lote/detalhe/79207", "CKS-MRO-017-2021- VALVULAS, FIXADORES, MANCAL -VEJA DESCRITIVO DE ITENS - LOC. Parauapebas - Pará")</f>
      </c>
      <c r="C38" s="4" t="inlineStr">
        <is>
          <t>Vendido</t>
        </is>
      </c>
      <c r="D38" s="4" t="inlineStr">
        <is>
          <t>30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=HYPERLINK("https://www.leilaoonline.net/lote/detalhe/79208", "732")</f>
      </c>
      <c r="B39" s="4" t="s">
        <f>=HYPERLINK("https://www.leilaoonline.net/lote/detalhe/79208", "CKS-MRO-030-2021- CONJ. DE PARAFUSOS, PÇS E ACESSORIOS DE PENEIRAS E OUTROS- VEJA DESCRITIVO DE ITENS ")</f>
      </c>
      <c r="C39" s="4" t="inlineStr">
        <is>
          <t>Vendido</t>
        </is>
      </c>
      <c r="D39" s="4" t="inlineStr">
        <is>
          <t>9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=HYPERLINK("https://www.leilaoonline.net/lote/detalhe/79209", "733")</f>
      </c>
      <c r="B40" s="4" t="s">
        <f>=HYPERLINK("https://www.leilaoonline.net/lote/detalhe/79209", "CPBS-002-2021- ABRAÇADEIRA, FUSIVEL , MANGUEIRAS E OUTROS - VEJA DESCRITIVO DE ITENS - LOC. ITAGUAI - PORTO DE SEPETIBA")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=HYPERLINK("https://www.leilaoonline.net/lote/detalhe/79210", "734")</f>
      </c>
      <c r="B41" s="4" t="s">
        <f>=HYPERLINK("https://www.leilaoonline.net/lote/detalhe/79210", "GOV-090-2021- COROA COMPONENTE, PARAFUSO, PINOS E OUTROS - VEJA DESCRITIVO DE ITENS -LOC.GOVERNADOR VALADARES/MG")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=HYPERLINK("https://www.leilaoonline.net/lote/detalhe/79211", "735")</f>
      </c>
      <c r="B42" s="4" t="s">
        <f>=HYPERLINK("https://www.leilaoonline.net/lote/detalhe/79211", "GOV-092-2021- ROLAMENTOS, CABO AÇO, ARRUELAS EOUTROS- VEJA DESCRITIVO DE ITENS -LOC.GOVERNADOR VALADARES/MG")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=HYPERLINK("https://www.leilaoonline.net/lote/detalhe/79212", "736")</f>
      </c>
      <c r="B43" s="4" t="s">
        <f>=HYPERLINK("https://www.leilaoonline.net/lote/detalhe/79212", "GOV-094-2021- REBOLO RETO; DIMENSOES: 152,40X19X31,75M, CABECOTE P/VEICULO;ZCK-E05 TELEMECANIQUE, LOC. GOVERNADOR VALADARES/MG")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=HYPERLINK("https://www.leilaoonline.net/lote/detalhe/79213", "737")</f>
      </c>
      <c r="B44" s="4" t="s">
        <f>=HYPERLINK("https://www.leilaoonline.net/lote/detalhe/79213", "GOV-097-2021- CAPOTA FECHADA COM MOLDURA ULTILITARIOS, LOC. GOVERNADOR VALADARES/MG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=HYPERLINK("https://www.leilaoonline.net/lote/detalhe/79214", "738")</f>
      </c>
      <c r="B45" s="4" t="s">
        <f>=HYPERLINK("https://www.leilaoonline.net/lote/detalhe/79214", "GOV-098-2021 - MESAS EM L, GAVETEIROS , MODULOS E OUTROS - VEJA DESCRITIVO DE ITENS - LOC. GOVERNADOR VALADARES/MG")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=HYPERLINK("https://www.leilaoonline.net/lote/detalhe/79215", "739")</f>
      </c>
      <c r="B46" s="4" t="s">
        <f>=HYPERLINK("https://www.leilaoonline.net/lote/detalhe/79215", "ITA-004-2021 - MANGUEIRAS, JUNTAS E VEDAÇÕES E OUTROS- VEJA DESCRITIVO DE ITENS - LOC. ITABIRA/MG")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=HYPERLINK("https://www.leilaoonline.net/lote/detalhe/79216", "740")</f>
      </c>
      <c r="B47" s="4" t="s">
        <f>=HYPERLINK("https://www.leilaoonline.net/lote/detalhe/79216", "SSG-001-2021-MRO- RETENTOR, ROLAMENTO E OUTROS- VEJA DESCRITIVO DE ITENS - LOC. CANAA DOS CARAJAS/PA")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2.100,00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=HYPERLINK("https://www.leilaoonline.net/lote/detalhe/79217", "741")</f>
      </c>
      <c r="B48" s="4" t="s">
        <f>=HYPERLINK("https://www.leilaoonline.net/lote/detalhe/79217", "TIG-003-2021- TRANSFORMADOR CORRENTE, GRADE ELASTICA E OUTROS - VEJA DESCRITIVO DE ITENS - LOC.MANGARATIBA -  ILHA GUAÍBA")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=HYPERLINK("https://www.leilaoonline.net/lote/detalhe/79218", "742")</f>
      </c>
      <c r="B49" s="4" t="s">
        <f>=HYPERLINK("https://www.leilaoonline.net/lote/detalhe/79218", "TIG-004-2021- ELEMENTO FILT FLUID, ROLAMENTOS E OUTROS - VEJA DESCRITIVO DE ITENS - LOC. MANGARATIBA -  ILHA GUAÍBA")</f>
      </c>
      <c r="C49" s="4" t="inlineStr">
        <is>
          <t>Vendido</t>
        </is>
      </c>
      <c r="D49" s="4" t="inlineStr">
        <is>
          <t>49</t>
        </is>
      </c>
      <c r="E49" s="5" t="inlineStr">
        <is>
          <t>7.700,00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=HYPERLINK("https://www.leilaoonline.net/lote/detalhe/79220", "743")</f>
      </c>
      <c r="B50" s="4" t="s">
        <f>=HYPERLINK("https://www.leilaoonline.net/lote/detalhe/79220", "VIG-001-2021- PARAFUSOS, PORCAS , FILTROS DE OLEO E OUTROS - VEJA DESCRITIVO DE ITENS - LOC. CONGONHAS/MG")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=HYPERLINK("https://www.leilaoonline.net/lote/detalhe/79222", "744")</f>
      </c>
      <c r="B51" s="4" t="s">
        <f>=HYPERLINK("https://www.leilaoonline.net/lote/detalhe/79222", "VIG-002-2021- ELEMENTO FILTRO, ESTICADOR, COMANDO E OUTROS - VEJA DESCRITIVO DE ITENS - LOC. CONGONHAS/MG")</f>
      </c>
      <c r="C51" s="4" t="inlineStr">
        <is>
          <t>Vendido</t>
        </is>
      </c>
      <c r="D51" s="4" t="inlineStr">
        <is>
          <t>8</t>
        </is>
      </c>
      <c r="E51" s="5" t="inlineStr">
        <is>
          <t>1.369,00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=HYPERLINK("https://www.leilaoonline.net/lote/detalhe/79223", "745")</f>
      </c>
      <c r="B52" s="4" t="s">
        <f>=HYPERLINK("https://www.leilaoonline.net/lote/detalhe/79223", "VIG-003-2021- FAROL , FILTRO COMBUST., BUCHA E OUTROS - VEJA DESCRITIVO DE ITENS - LOC. CONGONHAS/MG")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=HYPERLINK("https://www.leilaoonline.net/lote/detalhe/79224", "746")</f>
      </c>
      <c r="B53" s="4" t="s">
        <f>=HYPERLINK("https://www.leilaoonline.net/lote/detalhe/79224", "VIG-004-2021- LONA FREIO, PARAFUSOS, AMORTECEDOR E OUTROS- VEJA DESCRITIVO DE ITENS - LOC. CONGONHAS/MG")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=HYPERLINK("https://www.leilaoonline.net/lote/detalhe/79225", "747")</f>
      </c>
      <c r="B54" s="4" t="s">
        <f>=HYPERLINK("https://www.leilaoonline.net/lote/detalhe/79225", "VIG-005-2021- PARAFUSOS, ANEIS, REBITE E OUTROS- VEJA DESCRITIVO DE ITENS - LOC. CONGONHAS/MG")</f>
      </c>
      <c r="C54" s="4" t="inlineStr">
        <is>
          <t>Vendido</t>
        </is>
      </c>
      <c r="D54" s="4" t="inlineStr">
        <is>
          <t>11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=HYPERLINK("https://www.leilaoonline.net/lote/detalhe/79226", "748")</f>
      </c>
      <c r="B55" s="4" t="s">
        <f>=HYPERLINK("https://www.leilaoonline.net/lote/detalhe/79226", "VIG-006-2021- JUNTA , PARAFUSOS, BUCHAS, TUBOS E OUTROS - VEJA DESCRITIVO DE ITENS - LOC. CONGONHAS/MG")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=HYPERLINK("https://www.leilaoonline.net/lote/detalhe/79227", "749")</f>
      </c>
      <c r="B56" s="4" t="s">
        <f>=HYPERLINK("https://www.leilaoonline.net/lote/detalhe/79227", "VIG-007-2021- REGULADOR 1900934 SCANIA, FAROL, PORCA E OUTROS - VEJA DESCRITIVO DE ITENS - LOC. CONGONHAS/MG")</f>
      </c>
      <c r="C56" s="4" t="inlineStr">
        <is>
          <t>Vendido</t>
        </is>
      </c>
      <c r="D56" s="4" t="inlineStr">
        <is>
          <t>4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=HYPERLINK("https://www.leilaoonline.net/lote/detalhe/79228", "750")</f>
      </c>
      <c r="B57" s="4" t="s">
        <f>=HYPERLINK("https://www.leilaoonline.net/lote/detalhe/79228", "VIG-008-2021- RETENTOR, ABRACADEIRA, ARRUELA 1439814 SCANIA, E OUTROS - VEJA DESCRITIVO DE ITENS - LOC. CONGONHAS/MG")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=HYPERLINK("https://www.leilaoonline.net/lote/detalhe/79229", "751")</f>
      </c>
      <c r="B58" s="4" t="s">
        <f>=HYPERLINK("https://www.leilaoonline.net/lote/detalhe/79229", "VIG-010-2021- ATUADOR, CUPILHA, MOTOREDUTOR E OUTROS - VEJA DESCRITIVO DE ITENS - LOC. CONGONHAS/MG")</f>
      </c>
      <c r="C58" s="4" t="inlineStr">
        <is>
          <t>Vendido</t>
        </is>
      </c>
      <c r="D58" s="4" t="inlineStr">
        <is>
          <t>73</t>
        </is>
      </c>
      <c r="E58" s="5" t="inlineStr">
        <is>
          <t>13.600,00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=HYPERLINK("https://www.leilaoonline.net/lote/detalhe/79230", "752")</f>
      </c>
      <c r="B59" s="4" t="s">
        <f>=HYPERLINK("https://www.leilaoonline.net/lote/detalhe/79230", "VIG-011-2021- TUBOS, ANEIS , EIXOS E OUTROS - VEJA DESCRITIVO DE ITENS - LOC. CONGONHAS/MG")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=HYPERLINK("https://www.leilaoonline.net/lote/detalhe/79231", "753")</f>
      </c>
      <c r="B60" s="4" t="s">
        <f>=HYPERLINK("https://www.leilaoonline.net/lote/detalhe/79231", "VIG-012-2021- ALGEMAS, MOTOREDUTOR, POLIA E OUTROS - VEJA DESCRITIVO DE ITENS - LOC. CONGONHAS/MG")</f>
      </c>
      <c r="C60" s="4" t="inlineStr">
        <is>
          <t>Vendido</t>
        </is>
      </c>
      <c r="D60" s="4" t="inlineStr">
        <is>
          <t>65</t>
        </is>
      </c>
      <c r="E60" s="5" t="inlineStr">
        <is>
          <t>13.000,00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=HYPERLINK("https://www.leilaoonline.net/lote/detalhe/79232", "754")</f>
      </c>
      <c r="B61" s="4" t="s">
        <f>=HYPERLINK("https://www.leilaoonline.net/lote/detalhe/79232", "VIG-013-2021- POLIA, CUNHA , REVESTIMENTOS E OUTROS - VEJA DESCRITIVO DE ITENS - LOC. CONGONHAS/MG")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2.204,00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=HYPERLINK("https://www.leilaoonline.net/lote/detalhe/79233", "755")</f>
      </c>
      <c r="B62" s="4" t="s">
        <f>=HYPERLINK("https://www.leilaoonline.net/lote/detalhe/79233", "VIG-014-2021- KIT REPARO, VALVULAS E OUTROS - VEJA DESCRITIVO DE ITENS - LOC. CONGONHAS/MG")</f>
      </c>
      <c r="C62" s="4" t="inlineStr">
        <is>
          <t>Vendido</t>
        </is>
      </c>
      <c r="D62" s="4" t="inlineStr">
        <is>
          <t>35</t>
        </is>
      </c>
      <c r="E62" s="5" t="inlineStr">
        <is>
          <t>5.100,00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=HYPERLINK("https://www.leilaoonline.net/lote/detalhe/79234", "756")</f>
      </c>
      <c r="B63" s="4" t="s">
        <f>=HYPERLINK("https://www.leilaoonline.net/lote/detalhe/79234", "VIG-015-2021- ROLOS DE CARGA DIVERSOS - VEJA DESCRITIVO DE ITENS - LOC. CONGONHAS/MG")</f>
      </c>
      <c r="C63" s="4" t="inlineStr">
        <is>
          <t>Vendido</t>
        </is>
      </c>
      <c r="D63" s="4" t="inlineStr">
        <is>
          <t>5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=HYPERLINK("https://www.leilaoonline.net/lote/detalhe/79235", "757")</f>
      </c>
      <c r="B64" s="4" t="s">
        <f>=HYPERLINK("https://www.leilaoonline.net/lote/detalhe/79235", "VIG-016-2021- REVESTIMENTOS M.BENZ , FILTROS DE AR , COROA, E OUTROS - VEJA DESCRITIVO DE ITENS - LOC. CONGONHAS/MG")</f>
      </c>
      <c r="C64" s="4" t="inlineStr">
        <is>
          <t>Vendido</t>
        </is>
      </c>
      <c r="D64" s="4" t="inlineStr">
        <is>
          <t>56</t>
        </is>
      </c>
      <c r="E64" s="5" t="inlineStr">
        <is>
          <t>9.300,00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=HYPERLINK("https://www.leilaoonline.net/lote/detalhe/79236", "758")</f>
      </c>
      <c r="B65" s="4" t="s">
        <f>=HYPERLINK("https://www.leilaoonline.net/lote/detalhe/79236", "VIG-017-2021- FILTRO AR , MANGUEIRAS, JUNTAS E OUTROS - VEJA DESCRITIVO DE ITENS - LOC. CONGONHAS/MG")</f>
      </c>
      <c r="C65" s="4" t="inlineStr">
        <is>
          <t>Vendido</t>
        </is>
      </c>
      <c r="D65" s="4" t="inlineStr">
        <is>
          <t>3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=HYPERLINK("https://www.leilaoonline.net/lote/detalhe/79237", "759")</f>
      </c>
      <c r="B66" s="4" t="s">
        <f>=HYPERLINK("https://www.leilaoonline.net/lote/detalhe/79237", "VIG-018-2021- COBERTURA, RELE, ABRAÇADEIRA E OUTROS - VEJA DESCRITIVO DE ITENS - LOC. CONGONHAS/MG")</f>
      </c>
      <c r="C66" s="4" t="inlineStr">
        <is>
          <t>Vendido</t>
        </is>
      </c>
      <c r="D66" s="4" t="inlineStr">
        <is>
          <t>5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=HYPERLINK("https://www.leilaoonline.net/lote/detalhe/79238", "760")</f>
      </c>
      <c r="B67" s="4" t="s">
        <f>=HYPERLINK("https://www.leilaoonline.net/lote/detalhe/79238", "VIG-019-2021- ANEIS, ARRUELA , CHAVES E OUTROS - VEJA DESCRITIVO DE ITENS - LOC. CONGONHAS/MG")</f>
      </c>
      <c r="C67" s="4" t="inlineStr">
        <is>
          <t>Vendido</t>
        </is>
      </c>
      <c r="D67" s="4" t="inlineStr">
        <is>
          <t>4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=HYPERLINK("https://www.leilaoonline.net/lote/detalhe/79239", "761")</f>
      </c>
      <c r="B68" s="4" t="s">
        <f>=HYPERLINK("https://www.leilaoonline.net/lote/detalhe/79239", "VIG-020-2021- PARAFUSOS, RESPIROS, ANEL E OUTROS - VEJA DESCRITIVO DE ITENS - LOC. CONGONHAS/MG")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=HYPERLINK("https://www.leilaoonline.net/lote/detalhe/79241", "762")</f>
      </c>
      <c r="B69" s="4" t="s">
        <f>=HYPERLINK("https://www.leilaoonline.net/lote/detalhe/79241", "VIG-021-2021- SEPARADOR, FILTRO, PARAFUSOS E OUTROS - VEJA DESCRITIVO DE ITENS - LOC. CONGONHAS/MG")</f>
      </c>
      <c r="C69" s="4" t="inlineStr">
        <is>
          <t>Vendido</t>
        </is>
      </c>
      <c r="D69" s="4" t="inlineStr">
        <is>
          <t>2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=HYPERLINK("https://www.leilaoonline.net/lote/detalhe/79242", "763")</f>
      </c>
      <c r="B70" s="4" t="s">
        <f>=HYPERLINK("https://www.leilaoonline.net/lote/detalhe/79242", "VIG-022-2021- CABOS, MANGUEIRAS, PARAFUSOS E OUTROS - VEJA DESCRITIVO DE ITENS - LOC. CONGONHAS/MG")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=HYPERLINK("https://www.leilaoonline.net/lote/detalhe/79245", "764")</f>
      </c>
      <c r="B71" s="4" t="s">
        <f>=HYPERLINK("https://www.leilaoonline.net/lote/detalhe/79245", "VIG-023-2021- LUVAS, TAMPAS, AMORTECEDORES E OUTROS - VEJA DESCRITIVO DE ITENS - LOC. CONGONHAS/MG")</f>
      </c>
      <c r="C71" s="4" t="inlineStr">
        <is>
          <t>Vendido</t>
        </is>
      </c>
      <c r="D71" s="4" t="inlineStr">
        <is>
          <t>30</t>
        </is>
      </c>
      <c r="E71" s="5" t="inlineStr">
        <is>
          <t>4.800,00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=HYPERLINK("https://www.leilaoonline.net/lote/detalhe/79246", "765")</f>
      </c>
      <c r="B72" s="4" t="s">
        <f>=HYPERLINK("https://www.leilaoonline.net/lote/detalhe/79246", "VIG-024-2021- FILTROS, PORCAS , PARAFUSOS E OUTROS - VEJA DESCRITIVO DE ITENS - LOC. CONGONHAS/MG")</f>
      </c>
      <c r="C72" s="4" t="inlineStr">
        <is>
          <t>Vendido</t>
        </is>
      </c>
      <c r="D72" s="4" t="inlineStr">
        <is>
          <t>22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=HYPERLINK("https://www.leilaoonline.net/lote/detalhe/79471", "766")</f>
      </c>
      <c r="B73" s="4" t="s">
        <f>=HYPERLINK("https://www.leilaoonline.net/lote/detalhe/79471", "VIG-025-2021- KIT REPARO, PARAFUSOS, FILTROS E OUTROS - VEJA DESCRITIVO DE ITENS - LOC. CONGONHAS/MG")</f>
      </c>
      <c r="C73" s="4" t="inlineStr">
        <is>
          <t>Vendido</t>
        </is>
      </c>
      <c r="D73" s="4" t="inlineStr">
        <is>
          <t>24</t>
        </is>
      </c>
      <c r="E73" s="5" t="inlineStr">
        <is>
          <t>3.600,00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=HYPERLINK("https://www.leilaoonline.net/lote/detalhe/79472", "767")</f>
      </c>
      <c r="B74" s="4" t="s">
        <f>=HYPERLINK("https://www.leilaoonline.net/lote/detalhe/79472", "VIG-026-2021- CONDUTORES, ABRAÇADEIRA E OUTROS - VEJA DESCRITIVO DE ITENS - LOC. CONGONHAS/MG")</f>
      </c>
      <c r="C74" s="4" t="inlineStr">
        <is>
          <t>Vendido</t>
        </is>
      </c>
      <c r="D74" s="4" t="inlineStr">
        <is>
          <t>22</t>
        </is>
      </c>
      <c r="E74" s="5" t="inlineStr">
        <is>
          <t>3.200,00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=HYPERLINK("https://www.leilaoonline.net/lote/detalhe/79473", "768")</f>
      </c>
      <c r="B75" s="4" t="s">
        <f>=HYPERLINK("https://www.leilaoonline.net/lote/detalhe/79473", "VIG-027-2021- ANEIS, JUNTAS, FILTROS E OUTROS - VEJA DESCRITIVO DE ITENS - LOC. CONGONHAS/MG")</f>
      </c>
      <c r="C75" s="4" t="inlineStr">
        <is>
          <t>Vendido</t>
        </is>
      </c>
      <c r="D75" s="4" t="inlineStr">
        <is>
          <t>28</t>
        </is>
      </c>
      <c r="E75" s="5" t="inlineStr">
        <is>
          <t>4.400,00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=HYPERLINK("https://www.leilaoonline.net/lote/detalhe/79474", "769")</f>
      </c>
      <c r="B76" s="4" t="s">
        <f>=HYPERLINK("https://www.leilaoonline.net/lote/detalhe/79474", "VIG-028-2021- PORCA, CORREIAS, BUCHAS E OUTROS - VEJA DESCRITIVO DE ITENS - LOC. CONGONHAS/MG")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=HYPERLINK("https://www.leilaoonline.net/lote/detalhe/79475", "770")</f>
      </c>
      <c r="B77" s="4" t="s">
        <f>=HYPERLINK("https://www.leilaoonline.net/lote/detalhe/79475", "VIG-029-2021- ANEIS, BUCHAS, PORCAS E OUTROS - VEJA DESCRITIVO DE ITENS - LOC. CONGONHAS/MG")</f>
      </c>
      <c r="C77" s="4" t="inlineStr">
        <is>
          <t>Vendido</t>
        </is>
      </c>
      <c r="D77" s="4" t="inlineStr">
        <is>
          <t>16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=HYPERLINK("https://www.leilaoonline.net/lote/detalhe/79476", "771")</f>
      </c>
      <c r="B78" s="4" t="s">
        <f>=HYPERLINK("https://www.leilaoonline.net/lote/detalhe/79476", "VIG-030-2021 - PORCA, ABRAÇADEIRA, ARRUELA  E OUTROS - VEJA DESCRITIVO DE ITENS - LOC. CONGONHAS/MG")</f>
      </c>
      <c r="C78" s="4" t="inlineStr">
        <is>
          <t>Vendido</t>
        </is>
      </c>
      <c r="D78" s="4" t="inlineStr">
        <is>
          <t>20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=HYPERLINK("https://www.leilaoonline.net/lote/detalhe/79477", "772")</f>
      </c>
      <c r="B79" s="4" t="s">
        <f>=HYPERLINK("https://www.leilaoonline.net/lote/detalhe/79477", "VIG-031-2021 - LUVAS , PARAFUSOS , TAMPAS E OUTROS - VEJA DESCRITIVO DE ITENS - LOC. CONGONHAS/MG")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=HYPERLINK("https://www.leilaoonline.net/lote/detalhe/79478", "773")</f>
      </c>
      <c r="B80" s="4" t="s">
        <f>=HYPERLINK("https://www.leilaoonline.net/lote/detalhe/79478", "VIG-032-2021 - ABRAÇADEIRA, COMPRESSOR, ANEL E OUTROS - VEJA DESCRITIVO DE ITENS - LOC. CONGONHAS/MG")</f>
      </c>
      <c r="C80" s="4" t="inlineStr">
        <is>
          <t>Vendido</t>
        </is>
      </c>
      <c r="D80" s="4" t="inlineStr">
        <is>
          <t>3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=HYPERLINK("https://www.leilaoonline.net/lote/detalhe/79479", "774")</f>
      </c>
      <c r="B81" s="4" t="s">
        <f>=HYPERLINK("https://www.leilaoonline.net/lote/detalhe/79479", "VIG-033-2021- BUCHA, MANGUEIRAS, LENTE E OUTROS - VEJA DESCRITIVO DE ITENS - LOC. CONGONHAS/MG")</f>
      </c>
      <c r="C81" s="4" t="inlineStr">
        <is>
          <t>Vendido</t>
        </is>
      </c>
      <c r="D81" s="4" t="inlineStr">
        <is>
          <t>89</t>
        </is>
      </c>
      <c r="E81" s="5" t="inlineStr">
        <is>
          <t>19.250,00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=HYPERLINK("https://www.leilaoonline.net/lote/detalhe/79480", "775")</f>
      </c>
      <c r="B82" s="4" t="s">
        <f>=HYPERLINK("https://www.leilaoonline.net/lote/detalhe/79480", "VIG-034-2021 - CHAPA, TAMBOR, BORDA E OUTROS - VEJA DESCRITIVO DE ITENS - LOC. CONGONHAS/MG")</f>
      </c>
      <c r="C82" s="4" t="inlineStr">
        <is>
          <t>Vendido</t>
        </is>
      </c>
      <c r="D82" s="4" t="inlineStr">
        <is>
          <t>64</t>
        </is>
      </c>
      <c r="E82" s="5" t="inlineStr">
        <is>
          <t>13.100,00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=HYPERLINK("https://www.leilaoonline.net/lote/detalhe/79481", "776")</f>
      </c>
      <c r="B83" s="4" t="s">
        <f>=HYPERLINK("https://www.leilaoonline.net/lote/detalhe/79481", "VIG-0035-2021- FILTROS , CORREIA , REVESTIMENTOS E OUTROS - VEJA DESCRITIVO DE ITENS - LOC. CONGONHAS/MG")</f>
      </c>
      <c r="C83" s="4" t="inlineStr">
        <is>
          <t>Vendido</t>
        </is>
      </c>
      <c r="D83" s="4" t="inlineStr">
        <is>
          <t>33</t>
        </is>
      </c>
      <c r="E83" s="5" t="inlineStr">
        <is>
          <t>5.100,00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=HYPERLINK("https://www.leilaoonline.net/lote/detalhe/79482", "777")</f>
      </c>
      <c r="B84" s="4" t="s">
        <f>=HYPERLINK("https://www.leilaoonline.net/lote/detalhe/79482", "GOV-099-2021 - CADEIRAS, GAVETEIROS, ARMARIOS  E OUTROS - VEJA DESCRITIVO DE ITENS - LOC. GOVERNADOR VALADARES/MG")</f>
      </c>
      <c r="C84" s="4" t="inlineStr">
        <is>
          <t>Não vendido</t>
        </is>
      </c>
      <c r="D84" s="4" t="inlineStr">
        <is>
          <t>14</t>
        </is>
      </c>
      <c r="E84" s="5" t="inlineStr">
        <is>
          <t>1.800,00</t>
        </is>
      </c>
      <c r="F8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2026-07-01T00:08:06.00Z</dcterms:created>
  <dc:creator>Tellks Tecnologia</dc:creator>
  <cp:revision>0</cp:revision>
</cp:coreProperties>
</file>