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Trilhos Ferr. • Retroesc.  • Guindastes • Empilhadeiras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=HYPERLINK("https://www.leilaoonline.net/lote/detalhe/92947", "001")</f>
      </c>
      <c r="B11" s="4" t="s">
        <f>=HYPERLINK("https://www.leilaoonline.net/lote/detalhe/92947", "VALMET 885; TRAÇADO; COM CARREGADEIRA DE CANA E LENHA; BOCA GIRATÓRIA; ANO 1990")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98.250,00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=HYPERLINK("https://www.leilaoonline.net/lote/detalhe/92948", "002")</f>
      </c>
      <c r="B12" s="4" t="s">
        <f>=HYPERLINK("https://www.leilaoonline.net/lote/detalhe/92948", "TRATOR MASSEY FERGUSSON 285; ANO 1989; COM DIREÇÃO HIDROSTÁTICA E CONJUNTO DE PÁ")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47.500,00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=HYPERLINK("https://www.leilaoonline.net/lote/detalhe/92949", "003")</f>
      </c>
      <c r="B13" s="4" t="s">
        <f>=HYPERLINK("https://www.leilaoonline.net/lote/detalhe/92949", "TRATOR VALMET 60 ID.; COM ROÇADEIRA; ANO 1970")</f>
      </c>
      <c r="C13" s="4" t="inlineStr">
        <is>
          <t>Não vendido</t>
        </is>
      </c>
      <c r="D13" s="4" t="inlineStr">
        <is>
          <t>79</t>
        </is>
      </c>
      <c r="E13" s="5" t="inlineStr">
        <is>
          <t>21.250,00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=HYPERLINK("https://www.leilaoonline.net/lote/detalhe/91614", "004")</f>
      </c>
      <c r="B14" s="4" t="s">
        <f>=HYPERLINK("https://www.leilaoonline.net/lote/detalhe/91614", "TRATOR VALMET 62 ID.; CAFEEIRO; ANO 76")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22.500,00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=HYPERLINK("https://www.leilaoonline.net/lote/detalhe/91615", "005")</f>
      </c>
      <c r="B15" s="4" t="s">
        <f>=HYPERLINK("https://www.leilaoonline.net/lote/detalhe/91615", "TRATOR MASSEY FERGUSSON 265; ANO APROX. 78/80")</f>
      </c>
      <c r="C15" s="4" t="inlineStr">
        <is>
          <t>Vendido</t>
        </is>
      </c>
      <c r="D15" s="4" t="inlineStr">
        <is>
          <t>38</t>
        </is>
      </c>
      <c r="E15" s="5" t="inlineStr">
        <is>
          <t>36.000,00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=HYPERLINK("https://www.leilaoonline.net/lote/detalhe/92950", "006")</f>
      </c>
      <c r="B16" s="4" t="s">
        <f>=HYPERLINK("https://www.leilaoonline.net/lote/detalhe/92950", "TRATOR CBT 8440; COM DIREÇÃO HIDRÁULICA; ANO 1986")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=HYPERLINK("https://www.leilaoonline.net/lote/detalhe/91616", "007")</f>
      </c>
      <c r="B17" s="4" t="s">
        <f>=HYPERLINK("https://www.leilaoonline.net/lote/detalhe/91616", "TRATOR CBT; SEM ANO DE IDENTIFICAÇÃO; MOTOR MERCEDES")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8.400,00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=HYPERLINK("https://www.leilaoonline.net/lote/detalhe/91617", "008")</f>
      </c>
      <c r="B18" s="4" t="s">
        <f>=HYPERLINK("https://www.leilaoonline.net/lote/detalhe/91617", "TRATOR VALMET 60 ID.; ANO 71")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16.750,00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=HYPERLINK("https://www.leilaoonline.net/lote/detalhe/91610", "009")</f>
      </c>
      <c r="B19" s="4" t="s">
        <f>=HYPERLINK("https://www.leilaoonline.net/lote/detalhe/91610", "5 PÁS CARREGADEIRA, VOLVO L90F, CAT 962 G e 962 H")</f>
      </c>
      <c r="C19" s="4" t="inlineStr">
        <is>
          <t>Não vendido</t>
        </is>
      </c>
      <c r="D19" s="4" t="inlineStr">
        <is>
          <t>110</t>
        </is>
      </c>
      <c r="E19" s="5" t="inlineStr">
        <is>
          <t>182.000,00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=HYPERLINK("https://www.leilaoonline.net/lote/detalhe/91611", "010")</f>
      </c>
      <c r="B20" s="4" t="s">
        <f>=HYPERLINK("https://www.leilaoonline.net/lote/detalhe/91611", "BAÚ PARA CAMINHÃO TOCO")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=HYPERLINK("https://www.leilaoonline.net/lote/detalhe/91613", "011")</f>
      </c>
      <c r="B21" s="4" t="s">
        <f>=HYPERLINK("https://www.leilaoonline.net/lote/detalhe/91613", "veja o vídeo!! COLHEDORA 35/20; ANO 2011 - FUNCIONANDO")</f>
      </c>
      <c r="C21" s="4" t="inlineStr">
        <is>
          <t>Não vendido</t>
        </is>
      </c>
      <c r="D21" s="4" t="inlineStr">
        <is>
          <t>48</t>
        </is>
      </c>
      <c r="E21" s="5" t="inlineStr">
        <is>
          <t>72.500,00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=HYPERLINK("https://www.leilaoonline.net/lote/detalhe/92951", "012")</f>
      </c>
      <c r="B22" s="4" t="s">
        <f>=HYPERLINK("https://www.leilaoonline.net/lote/detalhe/92951", "TRATOR VALMET KD12; ANO 1960")</f>
      </c>
      <c r="C22" s="4" t="inlineStr">
        <is>
          <t>Não vendido</t>
        </is>
      </c>
      <c r="D22" s="4" t="inlineStr">
        <is>
          <t>40</t>
        </is>
      </c>
      <c r="E22" s="5" t="inlineStr">
        <is>
          <t>9.250,00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=HYPERLINK("https://www.leilaoonline.net/lote/detalhe/92952", "013")</f>
      </c>
      <c r="B23" s="4" t="s">
        <f>=HYPERLINK("https://www.leilaoonline.net/lote/detalhe/92952", "TRATOR MASSEY FERGUSSON 35; ANO 1966")</f>
      </c>
      <c r="C23" s="4" t="inlineStr">
        <is>
          <t>Vendido</t>
        </is>
      </c>
      <c r="D23" s="4" t="inlineStr">
        <is>
          <t>62</t>
        </is>
      </c>
      <c r="E23" s="5" t="inlineStr">
        <is>
          <t>22.000,00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=HYPERLINK("https://www.leilaoonline.net/lote/detalhe/91619", "014")</f>
      </c>
      <c r="B24" s="4" t="s">
        <f>=HYPERLINK("https://www.leilaoonline.net/lote/detalhe/91619", "TRATOR AGRALE 4200; ANO 1982; ACOMPANHA GRADE NIVELADORA E ARADO COM 2 DISCOS REVERSÍVEL")</f>
      </c>
      <c r="C24" s="4" t="inlineStr">
        <is>
          <t>Vendido</t>
        </is>
      </c>
      <c r="D24" s="4" t="inlineStr">
        <is>
          <t>64</t>
        </is>
      </c>
      <c r="E24" s="5" t="inlineStr">
        <is>
          <t>21.250,00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=HYPERLINK("https://www.leilaoonline.net/lote/detalhe/92614", "015")</f>
      </c>
      <c r="B25" s="4" t="s">
        <f>=HYPERLINK("https://www.leilaoonline.net/lote/detalhe/92614", "EMPILHADEIRA TOYOTA 2,5 TON.; OPALA 4CC GLP (NÃO ACOMPANHA O CILINDRO DE GÁS GLP)")</f>
      </c>
      <c r="C25" s="4" t="inlineStr">
        <is>
          <t>Não vendido</t>
        </is>
      </c>
      <c r="D25" s="4" t="inlineStr">
        <is>
          <t>26</t>
        </is>
      </c>
      <c r="E25" s="5" t="inlineStr">
        <is>
          <t>28.000,00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=HYPERLINK("https://www.leilaoonline.net/lote/detalhe/92615", "016")</f>
      </c>
      <c r="B26" s="4" t="s">
        <f>=HYPERLINK("https://www.leilaoonline.net/lote/detalhe/92615", "MOTOBOMBA MARK PEERLESS COM MOTOR CATERPILLAR 3208")</f>
      </c>
      <c r="C26" s="4" t="inlineStr">
        <is>
          <t>Vendido</t>
        </is>
      </c>
      <c r="D26" s="4" t="inlineStr">
        <is>
          <t>13</t>
        </is>
      </c>
      <c r="E26" s="5" t="inlineStr">
        <is>
          <t>28.500,00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=HYPERLINK("https://www.leilaoonline.net/lote/detalhe/91609", "017")</f>
      </c>
      <c r="B27" s="4" t="s">
        <f>=HYPERLINK("https://www.leilaoonline.net/lote/detalhe/91609", "veja o vídeo!! TRATOR CASE; 2010 - FUNCIONANDO")</f>
      </c>
      <c r="C27" s="4" t="inlineStr">
        <is>
          <t>Vendido</t>
        </is>
      </c>
      <c r="D27" s="4" t="inlineStr">
        <is>
          <t>93</t>
        </is>
      </c>
      <c r="E27" s="5" t="inlineStr">
        <is>
          <t>156.000,00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=HYPERLINK("https://www.leilaoonline.net/lote/detalhe/92953", "018")</f>
      </c>
      <c r="B28" s="4" t="s">
        <f>=HYPERLINK("https://www.leilaoonline.net/lote/detalhe/92953", "TRATOR FORD MAJOR; SEM ANO DE IDENTIFICAÇÃO")</f>
      </c>
      <c r="C28" s="4" t="inlineStr">
        <is>
          <t>Não vendido</t>
        </is>
      </c>
      <c r="D28" s="4" t="inlineStr">
        <is>
          <t>44</t>
        </is>
      </c>
      <c r="E28" s="5" t="inlineStr">
        <is>
          <t>8.650,00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=HYPERLINK("https://www.leilaoonline.net/lote/detalhe/92954", "019")</f>
      </c>
      <c r="B29" s="4" t="s">
        <f>=HYPERLINK("https://www.leilaoonline.net/lote/detalhe/92954", "TRATOR MASSEY FERGUSSON 65X; ANO 1967")</f>
      </c>
      <c r="C29" s="4" t="inlineStr">
        <is>
          <t>Não vendido</t>
        </is>
      </c>
      <c r="D29" s="4" t="inlineStr">
        <is>
          <t>70</t>
        </is>
      </c>
      <c r="E29" s="5" t="inlineStr">
        <is>
          <t>20.250,00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=HYPERLINK("https://www.leilaoonline.net/lote/detalhe/91624", "020")</f>
      </c>
      <c r="B30" s="4" t="s">
        <f>=HYPERLINK("https://www.leilaoonline.net/lote/detalhe/91624", "veja o vídeo!! GERADOR DE 375 KVA MOTOR ESCANIA - FUNCIONANDO")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12.550,00</t>
        </is>
      </c>
      <c r="F30" s="4" t="inlineStr">
        <is>
          <t>550.00</t>
        </is>
      </c>
    </row>
    <row collapsed="false" customFormat="false" customHeight="false" hidden="false" ht="12.1" outlineLevel="0" r="31">
      <c r="A31" s="5" t="s">
        <f>=HYPERLINK("https://www.leilaoonline.net/lote/detalhe/92955", "021")</f>
      </c>
      <c r="B31" s="4" t="s">
        <f>=HYPERLINK("https://www.leilaoonline.net/lote/detalhe/92955", "TRATOR MASSEY FERGUSSON 65X; ANO 69/70")</f>
      </c>
      <c r="C31" s="4" t="inlineStr">
        <is>
          <t>Não vendido</t>
        </is>
      </c>
      <c r="D31" s="4" t="inlineStr">
        <is>
          <t>33</t>
        </is>
      </c>
      <c r="E31" s="5" t="inlineStr">
        <is>
          <t>22.000,00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=HYPERLINK("https://www.leilaoonline.net/lote/detalhe/91625", "022")</f>
      </c>
      <c r="B32" s="4" t="s">
        <f>=HYPERLINK("https://www.leilaoonline.net/lote/detalhe/91625", "TRATOR MASSEY FERGUSSON 95X; ANO 70")</f>
      </c>
      <c r="C32" s="4" t="inlineStr">
        <is>
          <t>Não vendido</t>
        </is>
      </c>
      <c r="D32" s="4" t="inlineStr">
        <is>
          <t>74</t>
        </is>
      </c>
      <c r="E32" s="5" t="inlineStr">
        <is>
          <t>19.250,00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=HYPERLINK("https://www.leilaoonline.net/lote/detalhe/91626", "023")</f>
      </c>
      <c r="B33" s="4" t="s">
        <f>=HYPERLINK("https://www.leilaoonline.net/lote/detalhe/91626", "TRATOR MASSEY FERGUSSON 65X; ANO 73; 3 MARCHAS")</f>
      </c>
      <c r="C33" s="4" t="inlineStr">
        <is>
          <t>Não vendido</t>
        </is>
      </c>
      <c r="D33" s="4" t="inlineStr">
        <is>
          <t>31</t>
        </is>
      </c>
      <c r="E33" s="5" t="inlineStr">
        <is>
          <t>24.500,00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=HYPERLINK("https://www.leilaoonline.net/lote/detalhe/92956", "024")</f>
      </c>
      <c r="B34" s="4" t="s">
        <f>=HYPERLINK("https://www.leilaoonline.net/lote/detalhe/92956", "TRATOR VALMET MODELO 68; ANO 1982 - FUNCIONANDO")</f>
      </c>
      <c r="C34" s="4" t="inlineStr">
        <is>
          <t>Não vendido</t>
        </is>
      </c>
      <c r="D34" s="4" t="inlineStr">
        <is>
          <t>42</t>
        </is>
      </c>
      <c r="E34" s="5" t="inlineStr">
        <is>
          <t>28.000,00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=HYPERLINK("https://www.leilaoonline.net/lote/detalhe/91620", "025")</f>
      </c>
      <c r="B35" s="4" t="s">
        <f>=HYPERLINK("https://www.leilaoonline.net/lote/detalhe/91620", "30 DORMENTES DE LINHA DE TREM DE 2.4M")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=HYPERLINK("https://www.leilaoonline.net/lote/detalhe/91621", "026")</f>
      </c>
      <c r="B36" s="4" t="s">
        <f>=HYPERLINK("https://www.leilaoonline.net/lote/detalhe/91621", "MOTOR MWM; TURBINADO; 6 CILINDROS; COM BOMBA KSB 100/4")</f>
      </c>
      <c r="C36" s="4" t="inlineStr">
        <is>
          <t>Vendido</t>
        </is>
      </c>
      <c r="D36" s="4" t="inlineStr">
        <is>
          <t>18</t>
        </is>
      </c>
      <c r="E36" s="5" t="inlineStr">
        <is>
          <t>40.000,00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=HYPERLINK("https://www.leilaoonline.net/lote/detalhe/92957", "027")</f>
      </c>
      <c r="B37" s="4" t="s">
        <f>=HYPERLINK("https://www.leilaoonline.net/lote/detalhe/92957", "TRATOR FORD 6600; ANO 1978 - FUNCIONANDO")</f>
      </c>
      <c r="C37" s="4" t="inlineStr">
        <is>
          <t>Não vendido</t>
        </is>
      </c>
      <c r="D37" s="4" t="inlineStr">
        <is>
          <t>68</t>
        </is>
      </c>
      <c r="E37" s="5" t="inlineStr">
        <is>
          <t>37.500,00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=HYPERLINK("https://www.leilaoonline.net/lote/detalhe/91623", "028")</f>
      </c>
      <c r="B38" s="4" t="s">
        <f>=HYPERLINK("https://www.leilaoonline.net/lote/detalhe/91623", "veja o vídeo!! 1 GRUA DE 2 TORRES DE 12 METROS E 38 PEÇAS DE 3 METROS")</f>
      </c>
      <c r="C38" s="4" t="inlineStr">
        <is>
          <t>Não vendido</t>
        </is>
      </c>
      <c r="D38" s="4" t="inlineStr">
        <is>
          <t>9</t>
        </is>
      </c>
      <c r="E38" s="5" t="inlineStr">
        <is>
          <t>11.250,00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=HYPERLINK("https://www.leilaoonline.net/lote/detalhe/91622", "029")</f>
      </c>
      <c r="B39" s="4" t="s">
        <f>=HYPERLINK("https://www.leilaoonline.net/lote/detalhe/91622", "BRITADOR 80/50")</f>
      </c>
      <c r="C39" s="4" t="inlineStr">
        <is>
          <t>Não vendido</t>
        </is>
      </c>
      <c r="D39" s="4" t="inlineStr">
        <is>
          <t>85</t>
        </is>
      </c>
      <c r="E39" s="5" t="inlineStr">
        <is>
          <t>113.350,00</t>
        </is>
      </c>
      <c r="F39" s="4" t="inlineStr">
        <is>
          <t>550.00</t>
        </is>
      </c>
    </row>
    <row collapsed="false" customFormat="false" customHeight="false" hidden="false" ht="12.1" outlineLevel="0" r="40">
      <c r="A40" s="5" t="s">
        <f>=HYPERLINK("https://www.leilaoonline.net/lote/detalhe/93026", "030")</f>
      </c>
      <c r="B40" s="4" t="s">
        <f>=HYPERLINK("https://www.leilaoonline.net/lote/detalhe/93026", "GUINDASTE HYSTER CANARINHO; DIESEL - FUNCIONANDO")</f>
      </c>
      <c r="C40" s="4" t="inlineStr">
        <is>
          <t>Não vendido</t>
        </is>
      </c>
      <c r="D40" s="4" t="inlineStr">
        <is>
          <t>34</t>
        </is>
      </c>
      <c r="E40" s="5" t="inlineStr">
        <is>
          <t>34.500,00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=HYPERLINK("https://www.leilaoonline.net/lote/detalhe/91627", "032")</f>
      </c>
      <c r="B41" s="4" t="s">
        <f>=HYPERLINK("https://www.leilaoonline.net/lote/detalhe/91627", "TRATOR VALMET 62 ID; ANO 1973")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=HYPERLINK("https://www.leilaoonline.net/lote/detalhe/91628", "034")</f>
      </c>
      <c r="B42" s="4" t="s">
        <f>=HYPERLINK("https://www.leilaoonline.net/lote/detalhe/91628", "RETROESCAVADEIRA FIATALLIS; ANO 1994")</f>
      </c>
      <c r="C42" s="4" t="inlineStr">
        <is>
          <t>Não vendido</t>
        </is>
      </c>
      <c r="D42" s="4" t="inlineStr">
        <is>
          <t>16</t>
        </is>
      </c>
      <c r="E42" s="5" t="inlineStr">
        <is>
          <t>51.000,00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=HYPERLINK("https://www.leilaoonline.net/lote/detalhe/91629", "035")</f>
      </c>
      <c r="B43" s="4" t="s">
        <f>=HYPERLINK("https://www.leilaoonline.net/lote/detalhe/91629", "TRATOR VALMET 85 ID.; ANO 1975")</f>
      </c>
      <c r="C43" s="4" t="inlineStr">
        <is>
          <t>Não vendido</t>
        </is>
      </c>
      <c r="D43" s="4" t="inlineStr">
        <is>
          <t>44</t>
        </is>
      </c>
      <c r="E43" s="5" t="inlineStr">
        <is>
          <t>28.000,00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=HYPERLINK("https://www.leilaoonline.net/lote/detalhe/91631", "042")</f>
      </c>
      <c r="B44" s="4" t="s">
        <f>=HYPERLINK("https://www.leilaoonline.net/lote/detalhe/91631", "TRATOR CBT 1000; ANO 1972 - FUNCIONANDO")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13.000,00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=HYPERLINK("https://www.leilaoonline.net/lote/detalhe/91632", "043")</f>
      </c>
      <c r="B45" s="4" t="s">
        <f>=HYPERLINK("https://www.leilaoonline.net/lote/detalhe/91632", "veja o vídeo!! TRATOR AGRALE; MOD. 4300; ANO 1986 - FUNCIONANDO")</f>
      </c>
      <c r="C45" s="4" t="inlineStr">
        <is>
          <t>Vendido</t>
        </is>
      </c>
      <c r="D45" s="4" t="inlineStr">
        <is>
          <t>32</t>
        </is>
      </c>
      <c r="E45" s="5" t="inlineStr">
        <is>
          <t>17.500,00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=HYPERLINK("https://www.leilaoonline.net/lote/detalhe/91633", "046")</f>
      </c>
      <c r="B46" s="4" t="s">
        <f>=HYPERLINK("https://www.leilaoonline.net/lote/detalhe/91633", "TRATOR VALMET; MODELO 78; ANO 1984/85; COM DUPLA EMBREAGEM - FUNCIONANDO")</f>
      </c>
      <c r="C46" s="4" t="inlineStr">
        <is>
          <t>Não vendido</t>
        </is>
      </c>
      <c r="D46" s="4" t="inlineStr">
        <is>
          <t>40</t>
        </is>
      </c>
      <c r="E46" s="5" t="inlineStr">
        <is>
          <t>26.500,00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=HYPERLINK("https://www.leilaoonline.net/lote/detalhe/91636", "047")</f>
      </c>
      <c r="B47" s="4" t="s">
        <f>=HYPERLINK("https://www.leilaoonline.net/lote/detalhe/91636", "ESCARIFICADOR; 5 HASTES; LARGO")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2.200,00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=HYPERLINK("https://www.leilaoonline.net/lote/detalhe/91637", "048")</f>
      </c>
      <c r="B48" s="4" t="s">
        <f>=HYPERLINK("https://www.leilaoonline.net/lote/detalhe/91637", "GRADE ARADORA; 20 DISCOS X 26; TRANSPORTE NO HIDRÁULICO")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1.450,00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=HYPERLINK("https://www.leilaoonline.net/lote/detalhe/91638", "049")</f>
      </c>
      <c r="B49" s="4" t="s">
        <f>=HYPERLINK("https://www.leilaoonline.net/lote/detalhe/91638", "GRADE ARADORA; 14 DISCOS X 26")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4.300,00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=HYPERLINK("https://www.leilaoonline.net/lote/detalhe/91630", "050")</f>
      </c>
      <c r="B50" s="4" t="s">
        <f>=HYPERLINK("https://www.leilaoonline.net/lote/detalhe/91630", "FURAKAWA RACK ABERTO ENTERPRISE 45U")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=HYPERLINK("https://www.leilaoonline.net/lote/detalhe/91634", "051")</f>
      </c>
      <c r="B51" s="4" t="s">
        <f>=HYPERLINK("https://www.leilaoonline.net/lote/detalhe/91634", "100 TONELADAS DE ANDAIME (PREÇO POR KG)")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1,50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=HYPERLINK("https://www.leilaoonline.net/lote/detalhe/91635", "052")</f>
      </c>
      <c r="B52" s="4" t="s">
        <f>=HYPERLINK("https://www.leilaoonline.net/lote/detalhe/91635", "100 TONELADAS DE ANDAIME (PREÇO POR KG)")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1,50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=HYPERLINK("https://www.leilaoonline.net/lote/detalhe/91639", "053")</f>
      </c>
      <c r="B53" s="4" t="s">
        <f>=HYPERLINK("https://www.leilaoonline.net/lote/detalhe/91639", "100 TONELADAS DE ANDAIME (PREÇO POR KG)")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1,50</t>
        </is>
      </c>
      <c r="F53" s="4" t="inlineStr">
        <is>
          <t>0.10</t>
        </is>
      </c>
    </row>
    <row collapsed="false" customFormat="false" customHeight="false" hidden="false" ht="12.1" outlineLevel="0" r="54">
      <c r="A54" s="5" t="s">
        <f>=HYPERLINK("https://www.leilaoonline.net/lote/detalhe/91640", "054")</f>
      </c>
      <c r="B54" s="4" t="s">
        <f>=HYPERLINK("https://www.leilaoonline.net/lote/detalhe/91640", "100 TONELADAS DE ANDAIME (PREÇO POR KG)")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1,50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=HYPERLINK("https://www.leilaoonline.net/lote/detalhe/91641", "055")</f>
      </c>
      <c r="B55" s="4" t="s">
        <f>=HYPERLINK("https://www.leilaoonline.net/lote/detalhe/91641", "JETBOOD 5 LUGARES, ANO 2013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50.000,00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=HYPERLINK("https://www.leilaoonline.net/lote/detalhe/92596", "056")</f>
      </c>
      <c r="B56" s="4" t="s">
        <f>=HYPERLINK("https://www.leilaoonline.net/lote/detalhe/92596", "BRITADOR CONE; 120 TS; DESMONTADO")</f>
      </c>
      <c r="C56" s="4" t="inlineStr">
        <is>
          <t>Não vendido</t>
        </is>
      </c>
      <c r="D56" s="4" t="inlineStr">
        <is>
          <t>22</t>
        </is>
      </c>
      <c r="E56" s="5" t="inlineStr">
        <is>
          <t>75.000,00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=HYPERLINK("https://www.leilaoonline.net/lote/detalhe/92597", "057")</f>
      </c>
      <c r="B57" s="4" t="s">
        <f>=HYPERLINK("https://www.leilaoonline.net/lote/detalhe/92597", "ALIMENTADOR; 120 DE LARGURA POR 6 DE COMPRIMENTO")</f>
      </c>
      <c r="C57" s="4" t="inlineStr">
        <is>
          <t>Vendido</t>
        </is>
      </c>
      <c r="D57" s="4" t="inlineStr">
        <is>
          <t>38</t>
        </is>
      </c>
      <c r="E57" s="5" t="inlineStr">
        <is>
          <t>91.000,00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=HYPERLINK("https://www.leilaoonline.net/lote/detalhe/92598", "058")</f>
      </c>
      <c r="B58" s="4" t="s">
        <f>=HYPERLINK("https://www.leilaoonline.net/lote/detalhe/92598", "PENEIRA VIBRATÓRIA DE 6M DE COMPRIMENTO POR 2.40 DE LARGURA; 3 DC")</f>
      </c>
      <c r="C58" s="4" t="inlineStr">
        <is>
          <t>Não vendido</t>
        </is>
      </c>
      <c r="D58" s="4" t="inlineStr">
        <is>
          <t>14</t>
        </is>
      </c>
      <c r="E58" s="5" t="inlineStr">
        <is>
          <t>61.000,00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=HYPERLINK("https://www.leilaoonline.net/lote/detalhe/92599", "059")</f>
      </c>
      <c r="B59" s="4" t="s">
        <f>=HYPERLINK("https://www.leilaoonline.net/lote/detalhe/92599", "BRITADOR DE MANDÍBULA  62/40")</f>
      </c>
      <c r="C59" s="4" t="inlineStr">
        <is>
          <t>Vendido</t>
        </is>
      </c>
      <c r="D59" s="4" t="inlineStr">
        <is>
          <t>55</t>
        </is>
      </c>
      <c r="E59" s="5" t="inlineStr">
        <is>
          <t>88.000,00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=HYPERLINK("https://www.leilaoonline.net/lote/detalhe/92600", "060")</f>
      </c>
      <c r="B60" s="4" t="s">
        <f>=HYPERLINK("https://www.leilaoonline.net/lote/detalhe/92600", "BRITADOR DE MANDÍBULA 120/90 DE DOIS QUEICHOS")</f>
      </c>
      <c r="C60" s="4" t="inlineStr">
        <is>
          <t>Vendido</t>
        </is>
      </c>
      <c r="D60" s="4" t="inlineStr">
        <is>
          <t>63</t>
        </is>
      </c>
      <c r="E60" s="5" t="inlineStr">
        <is>
          <t>140.000,00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=HYPERLINK("https://www.leilaoonline.net/lote/detalhe/92613", "061")</f>
      </c>
      <c r="B61" s="4" t="s">
        <f>=HYPERLINK("https://www.leilaoonline.net/lote/detalhe/92613", "4 BOMBAS DE 400 CV CADA")</f>
      </c>
      <c r="C61" s="4" t="inlineStr">
        <is>
          <t>Não vendido</t>
        </is>
      </c>
      <c r="D61" s="4" t="inlineStr">
        <is>
          <t>14</t>
        </is>
      </c>
      <c r="E61" s="5" t="inlineStr">
        <is>
          <t>47.000,00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=HYPERLINK("https://www.leilaoonline.net/lote/detalhe/93094", "070")</f>
      </c>
      <c r="B62" s="4" t="s">
        <f>=HYPERLINK("https://www.leilaoonline.net/lote/detalhe/93094", "FORD/F-250 XLT L; 2000/2000; PRATA; DIESEL; MOTOR MWM 6CC; COMPLETA")</f>
      </c>
      <c r="C62" s="4" t="inlineStr">
        <is>
          <t>Não vendido</t>
        </is>
      </c>
      <c r="D62" s="4" t="inlineStr">
        <is>
          <t>20</t>
        </is>
      </c>
      <c r="E62" s="5" t="inlineStr">
        <is>
          <t>68.000,00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=HYPERLINK("https://www.leilaoonline.net/lote/detalhe/93095", "071")</f>
      </c>
      <c r="B63" s="4" t="s">
        <f>=HYPERLINK("https://www.leilaoonline.net/lote/detalhe/93095", "CAMINHÃO M. BENZ/L 1516; 1977/1977; AZUL; DIESEL; TURBINADO; HIDRÁULICO; FREIO A ÓLEO")</f>
      </c>
      <c r="C63" s="4" t="inlineStr">
        <is>
          <t>Não vendido</t>
        </is>
      </c>
      <c r="D63" s="4" t="inlineStr">
        <is>
          <t>47</t>
        </is>
      </c>
      <c r="E63" s="5" t="inlineStr">
        <is>
          <t>50.500,00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=HYPERLINK("https://www.leilaoonline.net/lote/detalhe/93027", "100")</f>
      </c>
      <c r="B64" s="4" t="s">
        <f>=HYPERLINK("https://www.leilaoonline.net/lote/detalhe/93027", "veja o vídeo!! M.BENZ/L 1318; 2009/2009; BRANCA; DIESEL - FUNCIONANDO")</f>
      </c>
      <c r="C64" s="4" t="inlineStr">
        <is>
          <t>Não vendido</t>
        </is>
      </c>
      <c r="D64" s="4" t="inlineStr">
        <is>
          <t>63</t>
        </is>
      </c>
      <c r="E64" s="5" t="inlineStr">
        <is>
          <t>98.000,00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=HYPERLINK("https://www.leilaoonline.net/lote/detalhe/93028", "101")</f>
      </c>
      <c r="B65" s="4" t="s">
        <f>=HYPERLINK("https://www.leilaoonline.net/lote/detalhe/93028", "veja o vídeo!! IMP/GM D20 DELUXE; 1995/1996; CINZA; DIESEL - FUNCIONANDO")</f>
      </c>
      <c r="C65" s="4" t="inlineStr">
        <is>
          <t>Vendido</t>
        </is>
      </c>
      <c r="D65" s="4" t="inlineStr">
        <is>
          <t>40</t>
        </is>
      </c>
      <c r="E65" s="5" t="inlineStr">
        <is>
          <t>60.500,00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=HYPERLINK("https://www.leilaoonline.net/lote/detalhe/93126", "102")</f>
      </c>
      <c r="B66" s="4" t="s">
        <f>=HYPERLINK("https://www.leilaoonline.net/lote/detalhe/93126", "veja o vídeo!! VW/31.320 CNC 6X4; 2009/2009; BRANCA; DIESEL - FUNCIONANDO")</f>
      </c>
      <c r="C66" s="4" t="inlineStr">
        <is>
          <t>Não vendido</t>
        </is>
      </c>
      <c r="D66" s="4" t="inlineStr">
        <is>
          <t>78</t>
        </is>
      </c>
      <c r="E66" s="5" t="inlineStr">
        <is>
          <t>146.500,00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=HYPERLINK("https://www.leilaoonline.net/lote/detalhe/91642", "174")</f>
      </c>
      <c r="B67" s="4" t="s">
        <f>=HYPERLINK("https://www.leilaoonline.net/lote/detalhe/91642", "APROX. 42 TONELADAS TRILHO TR57 VENDA POR KILO (TAM. VARIADOS)")</f>
      </c>
      <c r="C67" s="4" t="inlineStr">
        <is>
          <t>Não vendido</t>
        </is>
      </c>
      <c r="D67" s="4" t="inlineStr">
        <is>
          <t>22</t>
        </is>
      </c>
      <c r="E67" s="5" t="inlineStr">
        <is>
          <t>2,55</t>
        </is>
      </c>
      <c r="F67" s="4" t="inlineStr">
        <is>
          <t>0.05</t>
        </is>
      </c>
    </row>
    <row collapsed="false" customFormat="false" customHeight="false" hidden="false" ht="12.1" outlineLevel="0" r="68">
      <c r="A68" s="5" t="s">
        <f>=HYPERLINK("https://www.leilaoonline.net/lote/detalhe/91643", "175")</f>
      </c>
      <c r="B68" s="4" t="s">
        <f>=HYPERLINK("https://www.leilaoonline.net/lote/detalhe/91643", "APROX. 42 TONELADAS TRILHO TR57 VENDA POR KILO (TAM. VARIADOS)")</f>
      </c>
      <c r="C68" s="4" t="inlineStr">
        <is>
          <t>Não vendido</t>
        </is>
      </c>
      <c r="D68" s="4" t="inlineStr">
        <is>
          <t>23</t>
        </is>
      </c>
      <c r="E68" s="5" t="inlineStr">
        <is>
          <t>2,60</t>
        </is>
      </c>
      <c r="F68" s="4" t="inlineStr">
        <is>
          <t>0.05</t>
        </is>
      </c>
    </row>
    <row collapsed="false" customFormat="false" customHeight="false" hidden="false" ht="12.1" outlineLevel="0" r="69">
      <c r="A69" s="5" t="s">
        <f>=HYPERLINK("https://www.leilaoonline.net/lote/detalhe/91644", "176")</f>
      </c>
      <c r="B69" s="4" t="s">
        <f>=HYPERLINK("https://www.leilaoonline.net/lote/detalhe/91644", "8 PISTÕES MEDIDAS DIVERSAS")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=HYPERLINK("https://www.leilaoonline.net/lote/detalhe/91645", "177")</f>
      </c>
      <c r="B70" s="4" t="s">
        <f>=HYPERLINK("https://www.leilaoonline.net/lote/detalhe/91645", "1 LAVADORA DE PEÇAS INDUSTRIAL SUBRA")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=HYPERLINK("https://www.leilaoonline.net/lote/detalhe/91646", "178")</f>
      </c>
      <c r="B71" s="4" t="s">
        <f>=HYPERLINK("https://www.leilaoonline.net/lote/detalhe/91646", "4 BOMBAS ABS TIPO AF 550-8W3 - 75 HP 60 HZ")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1500.00</t>
        </is>
      </c>
    </row>
    <row collapsed="false" customFormat="false" customHeight="false" hidden="false" ht="12.1" outlineLevel="0" r="72">
      <c r="A72" s="5" t="s">
        <f>=HYPERLINK("https://www.leilaoonline.net/lote/detalhe/91647", "179")</f>
      </c>
      <c r="B72" s="4" t="s">
        <f>=HYPERLINK("https://www.leilaoonline.net/lote/detalhe/91647", "15 BOMBAS FLYGT (VER PLAQUETA NA FOTO)")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35.000,00</t>
        </is>
      </c>
      <c r="F72" s="4" t="inlineStr">
        <is>
          <t>1500.00</t>
        </is>
      </c>
    </row>
    <row collapsed="false" customFormat="false" customHeight="false" hidden="false" ht="12.1" outlineLevel="0" r="73">
      <c r="A73" s="5" t="s">
        <f>=HYPERLINK("https://www.leilaoonline.net/lote/detalhe/91648", "180")</f>
      </c>
      <c r="B73" s="4" t="s">
        <f>=HYPERLINK("https://www.leilaoonline.net/lote/detalhe/91648", "5 BOMBAS KSB TIPO KRTK 350 - 420 / 806 UG 112HP")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25.000,00</t>
        </is>
      </c>
      <c r="F73" s="4" t="inlineStr">
        <is>
          <t>1500.00</t>
        </is>
      </c>
    </row>
    <row collapsed="false" customFormat="false" customHeight="false" hidden="false" ht="12.1" outlineLevel="0" r="74">
      <c r="A74" s="5" t="s">
        <f>=HYPERLINK("https://www.leilaoonline.net/lote/detalhe/91649", "181")</f>
      </c>
      <c r="B74" s="4" t="s">
        <f>=HYPERLINK("https://www.leilaoonline.net/lote/detalhe/91649", "9 BOMBAS FLYGT (VER PLAQUETA NA FOTO)")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25.000,00</t>
        </is>
      </c>
      <c r="F74" s="4" t="inlineStr">
        <is>
          <t>1500.00</t>
        </is>
      </c>
    </row>
    <row collapsed="false" customFormat="false" customHeight="false" hidden="false" ht="12.1" outlineLevel="0" r="75">
      <c r="A75" s="5" t="s">
        <f>=HYPERLINK("https://www.leilaoonline.net/lote/detalhe/91650", "183")</f>
      </c>
      <c r="B75" s="4" t="s">
        <f>=HYPERLINK("https://www.leilaoonline.net/lote/detalhe/91650", "EMPILHADEIRA A GÁS YALE")</f>
      </c>
      <c r="C75" s="4" t="inlineStr">
        <is>
          <t>Não vendido</t>
        </is>
      </c>
      <c r="D75" s="4" t="inlineStr">
        <is>
          <t>15</t>
        </is>
      </c>
      <c r="E75" s="5" t="inlineStr">
        <is>
          <t>8.000,00</t>
        </is>
      </c>
      <c r="F7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2026-03-28T11:12:29.00Z</dcterms:created>
  <dc:creator>Tellks Tecnologia</dc:creator>
  <cp:revision>0</cp:revision>
</cp:coreProperties>
</file>