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• Guindastes • Empilhadeiras • Retroesc. • Trilhos Ferroviários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03/09/2021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=HYPERLINK("https://www.leilaoonline.net/lote/detalhe/95949", "001")</f>
      </c>
      <c r="B11" s="4" t="s">
        <f>=HYPERLINK("https://www.leilaoonline.net/lote/detalhe/95949", "VALMET 885; TRAÇADO; COM CARREGADEIRA DE CANA E LENHA; BOCA GIRATÓRIA; ANO 1990")</f>
      </c>
      <c r="C11" s="4" t="inlineStr">
        <is>
          <t>Não vendido</t>
        </is>
      </c>
      <c r="D11" s="4" t="inlineStr">
        <is>
          <t>29</t>
        </is>
      </c>
      <c r="E11" s="5" t="inlineStr">
        <is>
          <t>52.250,00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=HYPERLINK("https://www.leilaoonline.net/lote/detalhe/96882", "002")</f>
      </c>
      <c r="B12" s="4" t="s">
        <f>=HYPERLINK("https://www.leilaoonline.net/lote/detalhe/96882", "TRATOR FORD 8830; ANO 2000; TRAÇADO; MOTOR SEMI NOVO; HIDRÁULICO TRASEIRO; TOMADA DE FORÇA - FUNCIONANDO")</f>
      </c>
      <c r="C12" s="4" t="inlineStr">
        <is>
          <t>Não vendido</t>
        </is>
      </c>
      <c r="D12" s="4" t="inlineStr">
        <is>
          <t>42</t>
        </is>
      </c>
      <c r="E12" s="5" t="inlineStr">
        <is>
          <t>77.250,00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=HYPERLINK("https://www.leilaoonline.net/lote/detalhe/95950", "003")</f>
      </c>
      <c r="B13" s="4" t="s">
        <f>=HYPERLINK("https://www.leilaoonline.net/lote/detalhe/95950", "TRATOR VALMET 60 ID.; COM ROÇADEIRA; ANO 1970")</f>
      </c>
      <c r="C13" s="4" t="inlineStr">
        <is>
          <t>Não vendido</t>
        </is>
      </c>
      <c r="D13" s="4" t="inlineStr">
        <is>
          <t>54</t>
        </is>
      </c>
      <c r="E13" s="5" t="inlineStr">
        <is>
          <t>18.000,00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=HYPERLINK("https://www.leilaoonline.net/lote/detalhe/95945", "004")</f>
      </c>
      <c r="B14" s="4" t="s">
        <f>=HYPERLINK("https://www.leilaoonline.net/lote/detalhe/95945", "TRATOR VALMET 62 ID.; CAFEEIRO; ANO 76")</f>
      </c>
      <c r="C14" s="4" t="inlineStr">
        <is>
          <t>Não vendido</t>
        </is>
      </c>
      <c r="D14" s="4" t="inlineStr">
        <is>
          <t>29</t>
        </is>
      </c>
      <c r="E14" s="5" t="inlineStr">
        <is>
          <t>17.000,00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=HYPERLINK("https://www.leilaoonline.net/lote/detalhe/95953", "005")</f>
      </c>
      <c r="B15" s="4" t="s">
        <f>=HYPERLINK("https://www.leilaoonline.net/lote/detalhe/95953", "TRATOR MASSEY FERGUSSON 265; ORIGINAL; ANO ENTRE 85/87")</f>
      </c>
      <c r="C15" s="4" t="inlineStr">
        <is>
          <t>Não vendido</t>
        </is>
      </c>
      <c r="D15" s="4" t="inlineStr">
        <is>
          <t>16</t>
        </is>
      </c>
      <c r="E15" s="5" t="inlineStr">
        <is>
          <t>32.500,00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=HYPERLINK("https://www.leilaoonline.net/lote/detalhe/95951", "006")</f>
      </c>
      <c r="B16" s="4" t="s">
        <f>=HYPERLINK("https://www.leilaoonline.net/lote/detalhe/95951", "TRATOR CBT 8440; COM DIREÇÃO HIDRÁULICA; ANO 1986")</f>
      </c>
      <c r="C16" s="4" t="inlineStr">
        <is>
          <t>Não vendido</t>
        </is>
      </c>
      <c r="D16" s="4" t="inlineStr">
        <is>
          <t>60</t>
        </is>
      </c>
      <c r="E16" s="5" t="inlineStr">
        <is>
          <t>35.500,00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=HYPERLINK("https://www.leilaoonline.net/lote/detalhe/95946", "007")</f>
      </c>
      <c r="B17" s="4" t="s">
        <f>=HYPERLINK("https://www.leilaoonline.net/lote/detalhe/95946", "TRATOR CBT; SEM ANO DE IDENTIFICAÇÃO; MOTOR MERCEDES")</f>
      </c>
      <c r="C17" s="4" t="inlineStr">
        <is>
          <t>Não vendido</t>
        </is>
      </c>
      <c r="D17" s="4" t="inlineStr">
        <is>
          <t>24</t>
        </is>
      </c>
      <c r="E17" s="5" t="inlineStr">
        <is>
          <t>7.950,00</t>
        </is>
      </c>
      <c r="F17" s="4" t="inlineStr">
        <is>
          <t>550.00</t>
        </is>
      </c>
    </row>
    <row collapsed="false" customFormat="false" customHeight="false" hidden="false" ht="12.1" outlineLevel="0" r="18">
      <c r="A18" s="5" t="s">
        <f>=HYPERLINK("https://www.leilaoonline.net/lote/detalhe/95947", "008")</f>
      </c>
      <c r="B18" s="4" t="s">
        <f>=HYPERLINK("https://www.leilaoonline.net/lote/detalhe/95947", "TRATOR VALMET 60 ID.; ANO 71")</f>
      </c>
      <c r="C18" s="4" t="inlineStr">
        <is>
          <t>Não vendido</t>
        </is>
      </c>
      <c r="D18" s="4" t="inlineStr">
        <is>
          <t>24</t>
        </is>
      </c>
      <c r="E18" s="5" t="inlineStr">
        <is>
          <t>14.750,00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=HYPERLINK("https://www.leilaoonline.net/lote/detalhe/95942", "009")</f>
      </c>
      <c r="B19" s="4" t="s">
        <f>=HYPERLINK("https://www.leilaoonline.net/lote/detalhe/95942", "5 PÁS CARREGADEIRA, VOLVO L90F, CAT 962 G e 962 H")</f>
      </c>
      <c r="C19" s="4" t="inlineStr">
        <is>
          <t>Não vendido</t>
        </is>
      </c>
      <c r="D19" s="4" t="inlineStr">
        <is>
          <t>98</t>
        </is>
      </c>
      <c r="E19" s="5" t="inlineStr">
        <is>
          <t>195.000,00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=HYPERLINK("https://www.leilaoonline.net/lote/detalhe/95943", "010")</f>
      </c>
      <c r="B20" s="4" t="s">
        <f>=HYPERLINK("https://www.leilaoonline.net/lote/detalhe/95943", "BAÚ PARA CAMINHÃO TOCO")</f>
      </c>
      <c r="C20" s="4" t="inlineStr">
        <is>
          <t>Não vendido</t>
        </is>
      </c>
      <c r="D20" s="4" t="inlineStr">
        <is>
          <t>10</t>
        </is>
      </c>
      <c r="E20" s="5" t="inlineStr">
        <is>
          <t>2.750,00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=HYPERLINK("https://www.leilaoonline.net/lote/detalhe/95944", "011")</f>
      </c>
      <c r="B21" s="4" t="s">
        <f>=HYPERLINK("https://www.leilaoonline.net/lote/detalhe/95944", "veja o vídeo!! COLHEDORA 35/20; ANO 2011 - FUNCIONANDO")</f>
      </c>
      <c r="C21" s="4" t="inlineStr">
        <is>
          <t>Não vendido</t>
        </is>
      </c>
      <c r="D21" s="4" t="inlineStr">
        <is>
          <t>43</t>
        </is>
      </c>
      <c r="E21" s="5" t="inlineStr">
        <is>
          <t>71.500,00</t>
        </is>
      </c>
      <c r="F21" s="4" t="inlineStr">
        <is>
          <t>1500.00</t>
        </is>
      </c>
    </row>
    <row collapsed="false" customFormat="false" customHeight="false" hidden="false" ht="12.1" outlineLevel="0" r="22">
      <c r="A22" s="5" t="s">
        <f>=HYPERLINK("https://www.leilaoonline.net/lote/detalhe/95952", "012")</f>
      </c>
      <c r="B22" s="4" t="s">
        <f>=HYPERLINK("https://www.leilaoonline.net/lote/detalhe/95952", "TRATOR VALMET KD12; ANO 1960")</f>
      </c>
      <c r="C22" s="4" t="inlineStr">
        <is>
          <t>Não vendido</t>
        </is>
      </c>
      <c r="D22" s="4" t="inlineStr">
        <is>
          <t>50</t>
        </is>
      </c>
      <c r="E22" s="5" t="inlineStr">
        <is>
          <t>9.850,00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=HYPERLINK("https://www.leilaoonline.net/lote/detalhe/95955", "013")</f>
      </c>
      <c r="B23" s="4" t="s">
        <f>=HYPERLINK("https://www.leilaoonline.net/lote/detalhe/95955", "TRATOR VALMET 600D; ANO 1968")</f>
      </c>
      <c r="C23" s="4" t="inlineStr">
        <is>
          <t>Não vendido</t>
        </is>
      </c>
      <c r="D23" s="4" t="inlineStr">
        <is>
          <t>44</t>
        </is>
      </c>
      <c r="E23" s="5" t="inlineStr">
        <is>
          <t>11.750,00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=HYPERLINK("https://www.leilaoonline.net/lote/detalhe/95954", "014")</f>
      </c>
      <c r="B24" s="4" t="s">
        <f>=HYPERLINK("https://www.leilaoonline.net/lote/detalhe/95954", "CONJUNTO DE IRRIGAÇÃO; MOTOR MERCEDES COM BOMBA WKL 80/7")</f>
      </c>
      <c r="C24" s="4" t="inlineStr">
        <is>
          <t>Vendido</t>
        </is>
      </c>
      <c r="D24" s="4" t="inlineStr">
        <is>
          <t>33</t>
        </is>
      </c>
      <c r="E24" s="5" t="inlineStr">
        <is>
          <t>23.750,00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=HYPERLINK("https://www.leilaoonline.net/lote/detalhe/96733", "015")</f>
      </c>
      <c r="B25" s="4" t="s">
        <f>=HYPERLINK("https://www.leilaoonline.net/lote/detalhe/96733", "GUINDASTE HIDRÁULICO; MARCA AUSTIN WESTERN; CAP. 8 TON.; MOTOR GM DETROIT; DIESEL; COM GUINCHO FORESTAL; PESO 12 TON. - FUNCIONANDO")</f>
      </c>
      <c r="C25" s="4" t="inlineStr">
        <is>
          <t>Não vendido</t>
        </is>
      </c>
      <c r="D25" s="4" t="inlineStr">
        <is>
          <t>8</t>
        </is>
      </c>
      <c r="E25" s="5" t="inlineStr">
        <is>
          <t>19.500,00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=HYPERLINK("https://www.leilaoonline.net/lote/detalhe/95967", "016")</f>
      </c>
      <c r="B26" s="4" t="s">
        <f>=HYPERLINK("https://www.leilaoonline.net/lote/detalhe/95967", "ARADO DE QUADRO; 2 DISCOS")</f>
      </c>
      <c r="C26" s="4" t="inlineStr">
        <is>
          <t>Não vendido</t>
        </is>
      </c>
      <c r="D26" s="4" t="inlineStr">
        <is>
          <t>6</t>
        </is>
      </c>
      <c r="E26" s="5" t="inlineStr">
        <is>
          <t>1.000,00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=HYPERLINK("https://www.leilaoonline.net/lote/detalhe/95968", "017")</f>
      </c>
      <c r="B27" s="4" t="s">
        <f>=HYPERLINK("https://www.leilaoonline.net/lote/detalhe/95968", "TRATOR VALMET 60 ID.; ANO 1970")</f>
      </c>
      <c r="C27" s="4" t="inlineStr">
        <is>
          <t>Não vendido</t>
        </is>
      </c>
      <c r="D27" s="4" t="inlineStr">
        <is>
          <t>33</t>
        </is>
      </c>
      <c r="E27" s="5" t="inlineStr">
        <is>
          <t>12.500,00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=HYPERLINK("https://www.leilaoonline.net/lote/detalhe/95961", "018")</f>
      </c>
      <c r="B28" s="4" t="s">
        <f>=HYPERLINK("https://www.leilaoonline.net/lote/detalhe/95961", "TRATOR FORD MAJOR; SEM ANO DE IDENTIFICAÇÃO")</f>
      </c>
      <c r="C28" s="4" t="inlineStr">
        <is>
          <t>Não vendido</t>
        </is>
      </c>
      <c r="D28" s="4" t="inlineStr">
        <is>
          <t>34</t>
        </is>
      </c>
      <c r="E28" s="5" t="inlineStr">
        <is>
          <t>9.050,00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=HYPERLINK("https://www.leilaoonline.net/lote/detalhe/95962", "019")</f>
      </c>
      <c r="B29" s="4" t="s">
        <f>=HYPERLINK("https://www.leilaoonline.net/lote/detalhe/95962", "TRATOR MASSEY FERGUSSON 65X; ANO 1967")</f>
      </c>
      <c r="C29" s="4" t="inlineStr">
        <is>
          <t>Não vendido</t>
        </is>
      </c>
      <c r="D29" s="4" t="inlineStr">
        <is>
          <t>76</t>
        </is>
      </c>
      <c r="E29" s="5" t="inlineStr">
        <is>
          <t>20.750,00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=HYPERLINK("https://www.leilaoonline.net/lote/detalhe/95959", "020")</f>
      </c>
      <c r="B30" s="4" t="s">
        <f>=HYPERLINK("https://www.leilaoonline.net/lote/detalhe/95959", "veja o vídeo!! GERADOR DE 375 KVA MOTOR ESCANIA - FUNCIONANDO")</f>
      </c>
      <c r="C30" s="4" t="inlineStr">
        <is>
          <t>Não vendido</t>
        </is>
      </c>
      <c r="D30" s="4" t="inlineStr">
        <is>
          <t>94</t>
        </is>
      </c>
      <c r="E30" s="5" t="inlineStr">
        <is>
          <t>50.400,00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=HYPERLINK("https://www.leilaoonline.net/lote/detalhe/95963", "021")</f>
      </c>
      <c r="B31" s="4" t="s">
        <f>=HYPERLINK("https://www.leilaoonline.net/lote/detalhe/95963", "TRATOR MASSEY FERGUSSON 65X; ANO 69/70")</f>
      </c>
      <c r="C31" s="4" t="inlineStr">
        <is>
          <t>Não vendido</t>
        </is>
      </c>
      <c r="D31" s="4" t="inlineStr">
        <is>
          <t>34</t>
        </is>
      </c>
      <c r="E31" s="5" t="inlineStr">
        <is>
          <t>20.000,00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=HYPERLINK("https://www.leilaoonline.net/lote/detalhe/95960", "022")</f>
      </c>
      <c r="B32" s="4" t="s">
        <f>=HYPERLINK("https://www.leilaoonline.net/lote/detalhe/95960", "TRATOR MASSEY FERGUSSON 95X; ANO 70")</f>
      </c>
      <c r="C32" s="4" t="inlineStr">
        <is>
          <t>Vendido</t>
        </is>
      </c>
      <c r="D32" s="4" t="inlineStr">
        <is>
          <t>71</t>
        </is>
      </c>
      <c r="E32" s="5" t="inlineStr">
        <is>
          <t>22.500,00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=HYPERLINK("https://www.leilaoonline.net/lote/detalhe/96888", "023")</f>
      </c>
      <c r="B33" s="4" t="s">
        <f>=HYPERLINK("https://www.leilaoonline.net/lote/detalhe/96888", "TRATOR MASSEY FERGUSSON 65X; ANO 73; 3 MARCHAS")</f>
      </c>
      <c r="C33" s="4" t="inlineStr">
        <is>
          <t>Não vendido</t>
        </is>
      </c>
      <c r="D33" s="4" t="inlineStr">
        <is>
          <t>43</t>
        </is>
      </c>
      <c r="E33" s="5" t="inlineStr">
        <is>
          <t>23.500,00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=HYPERLINK("https://www.leilaoonline.net/lote/detalhe/95964", "024")</f>
      </c>
      <c r="B34" s="4" t="s">
        <f>=HYPERLINK("https://www.leilaoonline.net/lote/detalhe/95964", "TRATOR VALMET MODELO 68; ANO 1982 - FUNCIONANDO")</f>
      </c>
      <c r="C34" s="4" t="inlineStr">
        <is>
          <t>Não vendido</t>
        </is>
      </c>
      <c r="D34" s="4" t="inlineStr">
        <is>
          <t>19</t>
        </is>
      </c>
      <c r="E34" s="5" t="inlineStr">
        <is>
          <t>24.500,00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=HYPERLINK("https://www.leilaoonline.net/lote/detalhe/95956", "025")</f>
      </c>
      <c r="B35" s="4" t="s">
        <f>=HYPERLINK("https://www.leilaoonline.net/lote/detalhe/95956", "30 DORMENTES DE LINHA DE TREM DE 2.4M")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1.250,00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=HYPERLINK("https://www.leilaoonline.net/lote/detalhe/96884", "026")</f>
      </c>
      <c r="B36" s="4" t="s">
        <f>=HYPERLINK("https://www.leilaoonline.net/lote/detalhe/96884", "TRATOR FORD 5610; ANO 1986; DIREÇÃO ELETROSTÁTICA - FUNCIONANDO")</f>
      </c>
      <c r="C36" s="4" t="inlineStr">
        <is>
          <t>Não vendido</t>
        </is>
      </c>
      <c r="D36" s="4" t="inlineStr">
        <is>
          <t>41</t>
        </is>
      </c>
      <c r="E36" s="5" t="inlineStr">
        <is>
          <t>42.000,00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=HYPERLINK("https://www.leilaoonline.net/lote/detalhe/95965", "027")</f>
      </c>
      <c r="B37" s="4" t="s">
        <f>=HYPERLINK("https://www.leilaoonline.net/lote/detalhe/95965", "TRATOR FORD 6600; ANO 1978 - FUNCIONANDO")</f>
      </c>
      <c r="C37" s="4" t="inlineStr">
        <is>
          <t>Não vendido</t>
        </is>
      </c>
      <c r="D37" s="4" t="inlineStr">
        <is>
          <t>36</t>
        </is>
      </c>
      <c r="E37" s="5" t="inlineStr">
        <is>
          <t>32.000,00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=HYPERLINK("https://www.leilaoonline.net/lote/detalhe/95958", "028")</f>
      </c>
      <c r="B38" s="4" t="s">
        <f>=HYPERLINK("https://www.leilaoonline.net/lote/detalhe/95958", "veja o vídeo!! 1 GRUA DE 2 TORRES DE 12 METROS E 38 PEÇAS DE 3 METROS")</f>
      </c>
      <c r="C38" s="4" t="inlineStr">
        <is>
          <t>Não vendido</t>
        </is>
      </c>
      <c r="D38" s="4" t="inlineStr">
        <is>
          <t>13</t>
        </is>
      </c>
      <c r="E38" s="5" t="inlineStr">
        <is>
          <t>22.250,00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=HYPERLINK("https://www.leilaoonline.net/lote/detalhe/95957", "029")</f>
      </c>
      <c r="B39" s="4" t="s">
        <f>=HYPERLINK("https://www.leilaoonline.net/lote/detalhe/95957", "BRITADOR 80/50")</f>
      </c>
      <c r="C39" s="4" t="inlineStr">
        <is>
          <t>Não vendido</t>
        </is>
      </c>
      <c r="D39" s="4" t="inlineStr">
        <is>
          <t>97</t>
        </is>
      </c>
      <c r="E39" s="5" t="inlineStr">
        <is>
          <t>94.200,00</t>
        </is>
      </c>
      <c r="F39" s="4" t="inlineStr">
        <is>
          <t>1550.00</t>
        </is>
      </c>
    </row>
    <row collapsed="false" customFormat="false" customHeight="false" hidden="false" ht="12.1" outlineLevel="0" r="40">
      <c r="A40" s="5" t="s">
        <f>=HYPERLINK("https://www.leilaoonline.net/lote/detalhe/95966", "030")</f>
      </c>
      <c r="B40" s="4" t="s">
        <f>=HYPERLINK("https://www.leilaoonline.net/lote/detalhe/95966", "GUINDASTE HYSTER CANARINHO; DIESEL - FUNCIONANDO")</f>
      </c>
      <c r="C40" s="4" t="inlineStr">
        <is>
          <t>Não vendido</t>
        </is>
      </c>
      <c r="D40" s="4" t="inlineStr">
        <is>
          <t>25</t>
        </is>
      </c>
      <c r="E40" s="5" t="inlineStr">
        <is>
          <t>16.000,00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=HYPERLINK("https://www.leilaoonline.net/lote/detalhe/95979", "031")</f>
      </c>
      <c r="B41" s="4" t="s">
        <f>=HYPERLINK("https://www.leilaoonline.net/lote/detalhe/95979", "FORD 6600; ANO 80 - FUNCIONANDO")</f>
      </c>
      <c r="C41" s="4" t="inlineStr">
        <is>
          <t>Não vendido</t>
        </is>
      </c>
      <c r="D41" s="4" t="inlineStr">
        <is>
          <t>56</t>
        </is>
      </c>
      <c r="E41" s="5" t="inlineStr">
        <is>
          <t>34.500,00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=HYPERLINK("https://www.leilaoonline.net/lote/detalhe/95969", "032")</f>
      </c>
      <c r="B42" s="4" t="s">
        <f>=HYPERLINK("https://www.leilaoonline.net/lote/detalhe/95969", "TRATOR VALMET 62 ID; ANO 1973")</f>
      </c>
      <c r="C42" s="4" t="inlineStr">
        <is>
          <t>Vendido</t>
        </is>
      </c>
      <c r="D42" s="4" t="inlineStr">
        <is>
          <t>39</t>
        </is>
      </c>
      <c r="E42" s="5" t="inlineStr">
        <is>
          <t>20.000,00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=HYPERLINK("https://www.leilaoonline.net/lote/detalhe/95980", "033")</f>
      </c>
      <c r="B43" s="4" t="s">
        <f>=HYPERLINK("https://www.leilaoonline.net/lote/detalhe/95980", "TRATOR MASSEY FERGUSSON 275; ANO 93; 3 ALAVANCAS")</f>
      </c>
      <c r="C43" s="4" t="inlineStr">
        <is>
          <t>Não vendido</t>
        </is>
      </c>
      <c r="D43" s="4" t="inlineStr">
        <is>
          <t>31</t>
        </is>
      </c>
      <c r="E43" s="5" t="inlineStr">
        <is>
          <t>47.000,00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=HYPERLINK("https://www.leilaoonline.net/lote/detalhe/95970", "034")</f>
      </c>
      <c r="B44" s="4" t="s">
        <f>=HYPERLINK("https://www.leilaoonline.net/lote/detalhe/95970", "RETROESCAVADEIRA FIATALLIS; ANO 1994")</f>
      </c>
      <c r="C44" s="4" t="inlineStr">
        <is>
          <t>Não vendido</t>
        </is>
      </c>
      <c r="D44" s="4" t="inlineStr">
        <is>
          <t>55</t>
        </is>
      </c>
      <c r="E44" s="5" t="inlineStr">
        <is>
          <t>32.250,00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=HYPERLINK("https://www.leilaoonline.net/lote/detalhe/95971", "035")</f>
      </c>
      <c r="B45" s="4" t="s">
        <f>=HYPERLINK("https://www.leilaoonline.net/lote/detalhe/95971", "TRATOR VALMET 85 ID.; ANO 1975")</f>
      </c>
      <c r="C45" s="4" t="inlineStr">
        <is>
          <t>Vendido</t>
        </is>
      </c>
      <c r="D45" s="4" t="inlineStr">
        <is>
          <t>54</t>
        </is>
      </c>
      <c r="E45" s="5" t="inlineStr">
        <is>
          <t>29.000,00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=HYPERLINK("https://www.leilaoonline.net/lote/detalhe/95977", "036")</f>
      </c>
      <c r="B46" s="4" t="s">
        <f>=HYPERLINK("https://www.leilaoonline.net/lote/detalhe/95977", "IMPLEMENTOS (2 SUBSOLADORES DE 1 HASTE; 1 DISCADOR DE 2 RUAS; 1 DESFIBRADEIRA SEM MOTORR")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1.750,00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=HYPERLINK("https://www.leilaoonline.net/lote/detalhe/96885", "037")</f>
      </c>
      <c r="B47" s="4" t="s">
        <f>=HYPERLINK("https://www.leilaoonline.net/lote/detalhe/96885", "MOTOR MWM; 6 CILINDROS; COM BOMBA 100/6; ACOMPANHA SUCÇÃO 6MTS; MAIS A SAÍDA DA BOMBA; SEM BATERIA")</f>
      </c>
      <c r="C47" s="4" t="inlineStr">
        <is>
          <t>Não vendido</t>
        </is>
      </c>
      <c r="D47" s="4" t="inlineStr">
        <is>
          <t>14</t>
        </is>
      </c>
      <c r="E47" s="5" t="inlineStr">
        <is>
          <t>7.500,00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=HYPERLINK("https://www.leilaoonline.net/lote/detalhe/95981", "038")</f>
      </c>
      <c r="B48" s="4" t="s">
        <f>=HYPERLINK("https://www.leilaoonline.net/lote/detalhe/95981", "TRATOR VALMET 68; ANO 89; EMBREAGEM DUPLA; DIREÇÃO HIDRÁULICA")</f>
      </c>
      <c r="C48" s="4" t="inlineStr">
        <is>
          <t>Não vendido</t>
        </is>
      </c>
      <c r="D48" s="4" t="inlineStr">
        <is>
          <t>26</t>
        </is>
      </c>
      <c r="E48" s="5" t="inlineStr">
        <is>
          <t>22.000,00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=HYPERLINK("https://www.leilaoonline.net/lote/detalhe/96883", "039")</f>
      </c>
      <c r="B49" s="4" t="s">
        <f>=HYPERLINK("https://www.leilaoonline.net/lote/detalhe/96883", "TRATOR FORD 8830; ANO 1998; TRAÇADO; SEM O BARRAMENTO HIDRÁULICO - FUNCIONANDO")</f>
      </c>
      <c r="C49" s="4" t="inlineStr">
        <is>
          <t>Não vendido</t>
        </is>
      </c>
      <c r="D49" s="4" t="inlineStr">
        <is>
          <t>46</t>
        </is>
      </c>
      <c r="E49" s="5" t="inlineStr">
        <is>
          <t>61.000,00</t>
        </is>
      </c>
      <c r="F49" s="4" t="inlineStr">
        <is>
          <t>1250.00</t>
        </is>
      </c>
    </row>
    <row collapsed="false" customFormat="false" customHeight="false" hidden="false" ht="12.1" outlineLevel="0" r="50">
      <c r="A50" s="5" t="s">
        <f>=HYPERLINK("https://www.leilaoonline.net/lote/detalhe/97422", "040")</f>
      </c>
      <c r="B50" s="4" t="s">
        <f>=HYPERLINK("https://www.leilaoonline.net/lote/detalhe/97422", "MASSEY FERGUSSON 65X; ANO 1973; EIXO QUADRADO - FUNCIONANDO")</f>
      </c>
      <c r="C50" s="4" t="inlineStr">
        <is>
          <t>Não vendido</t>
        </is>
      </c>
      <c r="D50" s="4" t="inlineStr">
        <is>
          <t>36</t>
        </is>
      </c>
      <c r="E50" s="5" t="inlineStr">
        <is>
          <t>19.000,00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=HYPERLINK("https://www.leilaoonline.net/lote/detalhe/95978", "041")</f>
      </c>
      <c r="B51" s="4" t="s">
        <f>=HYPERLINK("https://www.leilaoonline.net/lote/detalhe/95978", "RECOLHEDORA DE FEIJÃO; MARCA MIAC")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3.000,00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=HYPERLINK("https://www.leilaoonline.net/lote/detalhe/95972", "042")</f>
      </c>
      <c r="B52" s="4" t="s">
        <f>=HYPERLINK("https://www.leilaoonline.net/lote/detalhe/95972", "TRATOR CBT 1000; ANO 1972 - FUNCIONANDO")</f>
      </c>
      <c r="C52" s="4" t="inlineStr">
        <is>
          <t>Não vendido</t>
        </is>
      </c>
      <c r="D52" s="4" t="inlineStr">
        <is>
          <t>10</t>
        </is>
      </c>
      <c r="E52" s="5" t="inlineStr">
        <is>
          <t>5.500,00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=HYPERLINK("https://www.leilaoonline.net/lote/detalhe/95973", "046")</f>
      </c>
      <c r="B53" s="4" t="s">
        <f>=HYPERLINK("https://www.leilaoonline.net/lote/detalhe/95973", "TRATOR VALMET; MODELO 78; ANO 1984/85; COM DUPLA EMBREAGEM - FUNCIONANDO")</f>
      </c>
      <c r="C53" s="4" t="inlineStr">
        <is>
          <t>Não vendido</t>
        </is>
      </c>
      <c r="D53" s="4" t="inlineStr">
        <is>
          <t>55</t>
        </is>
      </c>
      <c r="E53" s="5" t="inlineStr">
        <is>
          <t>28.250,00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=HYPERLINK("https://www.leilaoonline.net/lote/detalhe/95974", "047")</f>
      </c>
      <c r="B54" s="4" t="s">
        <f>=HYPERLINK("https://www.leilaoonline.net/lote/detalhe/95974", "ESCARIFICADOR; 5 HASTES; LARGO")</f>
      </c>
      <c r="C54" s="4" t="inlineStr">
        <is>
          <t>Não vendido</t>
        </is>
      </c>
      <c r="D54" s="4" t="inlineStr">
        <is>
          <t>7</t>
        </is>
      </c>
      <c r="E54" s="5" t="inlineStr">
        <is>
          <t>1.900,00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=HYPERLINK("https://www.leilaoonline.net/lote/detalhe/95975", "048")</f>
      </c>
      <c r="B55" s="4" t="s">
        <f>=HYPERLINK("https://www.leilaoonline.net/lote/detalhe/95975", "GRADE ARADORA; 20 DISCOS X 26; TRANSPORTE NO HIDRÁULICO")</f>
      </c>
      <c r="C55" s="4" t="inlineStr">
        <is>
          <t>Não vendido</t>
        </is>
      </c>
      <c r="D55" s="4" t="inlineStr">
        <is>
          <t>8</t>
        </is>
      </c>
      <c r="E55" s="5" t="inlineStr">
        <is>
          <t>2.500,00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=HYPERLINK("https://www.leilaoonline.net/lote/detalhe/95976", "049")</f>
      </c>
      <c r="B56" s="4" t="s">
        <f>=HYPERLINK("https://www.leilaoonline.net/lote/detalhe/95976", "GRADE ARADORA; 14 DISCOS X 26")</f>
      </c>
      <c r="C56" s="4" t="inlineStr">
        <is>
          <t>Não vendido</t>
        </is>
      </c>
      <c r="D56" s="4" t="inlineStr">
        <is>
          <t>8</t>
        </is>
      </c>
      <c r="E56" s="5" t="inlineStr">
        <is>
          <t>4.150,00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=HYPERLINK("https://www.leilaoonline.net/lote/detalhe/95982", "050")</f>
      </c>
      <c r="B57" s="4" t="s">
        <f>=HYPERLINK("https://www.leilaoonline.net/lote/detalhe/95982", "FURAKAWA RACK ABERTO ENTERPRISE 45U")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=HYPERLINK("https://www.leilaoonline.net/lote/detalhe/95983", "051")</f>
      </c>
      <c r="B58" s="4" t="s">
        <f>=HYPERLINK("https://www.leilaoonline.net/lote/detalhe/95983", "100 TONELADAS DE ANDAIME (PREÇO POR KG)")</f>
      </c>
      <c r="C58" s="4" t="inlineStr">
        <is>
          <t>Vendido</t>
        </is>
      </c>
      <c r="D58" s="4" t="inlineStr">
        <is>
          <t>36</t>
        </is>
      </c>
      <c r="E58" s="5" t="inlineStr">
        <is>
          <t>490.000,00</t>
        </is>
      </c>
      <c r="F58" s="4" t="inlineStr">
        <is>
          <t>0.10</t>
        </is>
      </c>
    </row>
    <row collapsed="false" customFormat="false" customHeight="false" hidden="false" ht="12.1" outlineLevel="0" r="59">
      <c r="A59" s="5" t="s">
        <f>=HYPERLINK("https://www.leilaoonline.net/lote/detalhe/95984", "052")</f>
      </c>
      <c r="B59" s="4" t="s">
        <f>=HYPERLINK("https://www.leilaoonline.net/lote/detalhe/95984", "100 TONELADAS DE ANDAIME (PREÇO POR KG)")</f>
      </c>
      <c r="C59" s="4" t="inlineStr">
        <is>
          <t>Vendido</t>
        </is>
      </c>
      <c r="D59" s="4" t="inlineStr">
        <is>
          <t>36</t>
        </is>
      </c>
      <c r="E59" s="5" t="inlineStr">
        <is>
          <t>490.000,00</t>
        </is>
      </c>
      <c r="F59" s="4" t="inlineStr">
        <is>
          <t>0.10</t>
        </is>
      </c>
    </row>
    <row collapsed="false" customFormat="false" customHeight="false" hidden="false" ht="12.1" outlineLevel="0" r="60">
      <c r="A60" s="5" t="s">
        <f>=HYPERLINK("https://www.leilaoonline.net/lote/detalhe/95985", "053")</f>
      </c>
      <c r="B60" s="4" t="s">
        <f>=HYPERLINK("https://www.leilaoonline.net/lote/detalhe/95985", "100 TONELADAS DE ANDAIME (PREÇO POR KG)")</f>
      </c>
      <c r="C60" s="4" t="inlineStr">
        <is>
          <t>Vendido</t>
        </is>
      </c>
      <c r="D60" s="4" t="inlineStr">
        <is>
          <t>36</t>
        </is>
      </c>
      <c r="E60" s="5" t="inlineStr">
        <is>
          <t>490.000,00</t>
        </is>
      </c>
      <c r="F60" s="4" t="inlineStr">
        <is>
          <t>0.10</t>
        </is>
      </c>
    </row>
    <row collapsed="false" customFormat="false" customHeight="false" hidden="false" ht="12.1" outlineLevel="0" r="61">
      <c r="A61" s="5" t="s">
        <f>=HYPERLINK("https://www.leilaoonline.net/lote/detalhe/95986", "054")</f>
      </c>
      <c r="B61" s="4" t="s">
        <f>=HYPERLINK("https://www.leilaoonline.net/lote/detalhe/95986", "100 TONELADAS DE ANDAIME (PREÇO POR KG)")</f>
      </c>
      <c r="C61" s="4" t="inlineStr">
        <is>
          <t>Vendido</t>
        </is>
      </c>
      <c r="D61" s="4" t="inlineStr">
        <is>
          <t>36</t>
        </is>
      </c>
      <c r="E61" s="5" t="inlineStr">
        <is>
          <t>490.000,00</t>
        </is>
      </c>
      <c r="F61" s="4" t="inlineStr">
        <is>
          <t>0.10</t>
        </is>
      </c>
    </row>
    <row collapsed="false" customFormat="false" customHeight="false" hidden="false" ht="12.1" outlineLevel="0" r="62">
      <c r="A62" s="5" t="s">
        <f>=HYPERLINK("https://www.leilaoonline.net/lote/detalhe/95987", "055")</f>
      </c>
      <c r="B62" s="4" t="s">
        <f>=HYPERLINK("https://www.leilaoonline.net/lote/detalhe/95987", "JETBOOD 5 LUGARES, ANO 2013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50.000,00</t>
        </is>
      </c>
      <c r="F62" s="4" t="inlineStr">
        <is>
          <t>1250.00</t>
        </is>
      </c>
    </row>
    <row collapsed="false" customFormat="false" customHeight="false" hidden="false" ht="12.1" outlineLevel="0" r="63">
      <c r="A63" s="5" t="s">
        <f>=HYPERLINK("https://www.leilaoonline.net/lote/detalhe/95988", "056")</f>
      </c>
      <c r="B63" s="4" t="s">
        <f>=HYPERLINK("https://www.leilaoonline.net/lote/detalhe/95988", "BRITADOR CONE; 120 TS; DESMONTADO")</f>
      </c>
      <c r="C63" s="4" t="inlineStr">
        <is>
          <t>Não vendido</t>
        </is>
      </c>
      <c r="D63" s="4" t="inlineStr">
        <is>
          <t>15</t>
        </is>
      </c>
      <c r="E63" s="5" t="inlineStr">
        <is>
          <t>86.000,00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=HYPERLINK("https://www.leilaoonline.net/lote/detalhe/95989", "058")</f>
      </c>
      <c r="B64" s="4" t="s">
        <f>=HYPERLINK("https://www.leilaoonline.net/lote/detalhe/95989", "PENEIRA VIBRATÓRIA DE 6M DE COMPRIMENTO POR 2.40 DE LARGURA; 3 DC")</f>
      </c>
      <c r="C64" s="4" t="inlineStr">
        <is>
          <t>Não vendido</t>
        </is>
      </c>
      <c r="D64" s="4" t="inlineStr">
        <is>
          <t>17</t>
        </is>
      </c>
      <c r="E64" s="5" t="inlineStr">
        <is>
          <t>76.000,00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=HYPERLINK("https://www.leilaoonline.net/lote/detalhe/95990", "061")</f>
      </c>
      <c r="B65" s="4" t="s">
        <f>=HYPERLINK("https://www.leilaoonline.net/lote/detalhe/95990", "4 BOMBAS DE 400 CV CADA")</f>
      </c>
      <c r="C65" s="4" t="inlineStr">
        <is>
          <t>Não vendido</t>
        </is>
      </c>
      <c r="D65" s="4" t="inlineStr">
        <is>
          <t>18</t>
        </is>
      </c>
      <c r="E65" s="5" t="inlineStr">
        <is>
          <t>47.000,00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=HYPERLINK("https://www.leilaoonline.net/lote/detalhe/97436", "070")</f>
      </c>
      <c r="B66" s="4" t="s">
        <f>=HYPERLINK("https://www.leilaoonline.net/lote/detalhe/97436", "veja o vídeo!! CAMINHÃO MERCEDES BENZ 712; C/ELETRÔNICO PLATAFORMA HIDRÁULICA GUINCHO; 2002/2002 - FUNCIONANDO")</f>
      </c>
      <c r="C66" s="4" t="inlineStr">
        <is>
          <t>Não vendido</t>
        </is>
      </c>
      <c r="D66" s="4" t="inlineStr">
        <is>
          <t>23</t>
        </is>
      </c>
      <c r="E66" s="5" t="inlineStr">
        <is>
          <t>72.500,00</t>
        </is>
      </c>
      <c r="F66" s="4" t="inlineStr">
        <is>
          <t>1500.00</t>
        </is>
      </c>
    </row>
    <row collapsed="false" customFormat="false" customHeight="false" hidden="false" ht="12.1" outlineLevel="0" r="67">
      <c r="A67" s="5" t="s">
        <f>=HYPERLINK("https://www.leilaoonline.net/lote/detalhe/95991", "072")</f>
      </c>
      <c r="B67" s="4" t="s">
        <f>=HYPERLINK("https://www.leilaoonline.net/lote/detalhe/95991", "FORD/FORD F 4000; 1984/1984; VERDE; DIESEL; MOTOR FORD; CARROCERIA ABERTA - FUNCIONANDO")</f>
      </c>
      <c r="C67" s="4" t="inlineStr">
        <is>
          <t>Não vendido</t>
        </is>
      </c>
      <c r="D67" s="4" t="inlineStr">
        <is>
          <t>42</t>
        </is>
      </c>
      <c r="E67" s="5" t="inlineStr">
        <is>
          <t>25.500,00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=HYPERLINK("https://www.leilaoonline.net/lote/detalhe/95992", "075")</f>
      </c>
      <c r="B68" s="4" t="s">
        <f>=HYPERLINK("https://www.leilaoonline.net/lote/detalhe/95992", "M.BENZ/L 1113; 1978/1978; AZUL; DIESEL; DIREÇÃO HIDRAULICA; CARROCERIA ABERTA - FUNCIONANDO")</f>
      </c>
      <c r="C68" s="4" t="inlineStr">
        <is>
          <t>Não vendido</t>
        </is>
      </c>
      <c r="D68" s="4" t="inlineStr">
        <is>
          <t>79</t>
        </is>
      </c>
      <c r="E68" s="5" t="inlineStr">
        <is>
          <t>28.500,00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=HYPERLINK("https://www.leilaoonline.net/lote/detalhe/96002", "076")</f>
      </c>
      <c r="B69" s="4" t="s">
        <f>=HYPERLINK("https://www.leilaoonline.net/lote/detalhe/96002", "M. BENZ/L 1618; 1994/1994; VERMELHA; DIESEL - FUNCIONANDO")</f>
      </c>
      <c r="C69" s="4" t="inlineStr">
        <is>
          <t>Não vendido</t>
        </is>
      </c>
      <c r="D69" s="4" t="inlineStr">
        <is>
          <t>81</t>
        </is>
      </c>
      <c r="E69" s="5" t="inlineStr">
        <is>
          <t>83.500,00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=HYPERLINK("https://www.leilaoonline.net/lote/detalhe/96886", "077")</f>
      </c>
      <c r="B70" s="4" t="s">
        <f>=HYPERLINK("https://www.leilaoonline.net/lote/detalhe/96886", "M.BENZ/LA 1113; 1978/1978; AZUL; DIESEL")</f>
      </c>
      <c r="C70" s="4" t="inlineStr">
        <is>
          <t>Não vendido</t>
        </is>
      </c>
      <c r="D70" s="4" t="inlineStr">
        <is>
          <t>60</t>
        </is>
      </c>
      <c r="E70" s="5" t="inlineStr">
        <is>
          <t>31.500,00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=HYPERLINK("https://www.leilaoonline.net/lote/detalhe/96887", "078")</f>
      </c>
      <c r="B71" s="4" t="s">
        <f>=HYPERLINK("https://www.leilaoonline.net/lote/detalhe/96887", "VW/VW FUSCA 1300; 1973/1973; MARROM; GASOLINA ")</f>
      </c>
      <c r="C71" s="4" t="inlineStr">
        <is>
          <t>Não vendido</t>
        </is>
      </c>
      <c r="D71" s="4" t="inlineStr">
        <is>
          <t>38</t>
        </is>
      </c>
      <c r="E71" s="5" t="inlineStr">
        <is>
          <t>10.750,00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=HYPERLINK("https://www.leilaoonline.net/lote/detalhe/97434", "079")</f>
      </c>
      <c r="B72" s="4" t="s">
        <f>=HYPERLINK("https://www.leilaoonline.net/lote/detalhe/97434", "VW/KOMBI PICK UP; 1979/1980; BRANCA; GASOLINA - FUNCIONANDO")</f>
      </c>
      <c r="C72" s="4" t="inlineStr">
        <is>
          <t>Não vendido</t>
        </is>
      </c>
      <c r="D72" s="4" t="inlineStr">
        <is>
          <t>23</t>
        </is>
      </c>
      <c r="E72" s="5" t="inlineStr">
        <is>
          <t>7.000,00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=HYPERLINK("https://www.leilaoonline.net/lote/detalhe/97378", "080")</f>
      </c>
      <c r="B73" s="4" t="s">
        <f>=HYPERLINK("https://www.leilaoonline.net/lote/detalhe/97378", "FIAT/DOBLO CA UNIVIDAS A; 2008/2009; BRANCA; ALCO./GASOL. - FUNCIONANDO")</f>
      </c>
      <c r="C73" s="4" t="inlineStr">
        <is>
          <t>Não vendido</t>
        </is>
      </c>
      <c r="D73" s="4" t="inlineStr">
        <is>
          <t>43</t>
        </is>
      </c>
      <c r="E73" s="5" t="inlineStr">
        <is>
          <t>18.400,00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=HYPERLINK("https://www.leilaoonline.net/lote/detalhe/96001", "100")</f>
      </c>
      <c r="B74" s="4" t="s">
        <f>=HYPERLINK("https://www.leilaoonline.net/lote/detalhe/96001", "veja o vídeo!! M.BENZ/L 1318; 2009/2009; BRANCA; DIESEL - FUNCIONANDO")</f>
      </c>
      <c r="C74" s="4" t="inlineStr">
        <is>
          <t>Não vendido</t>
        </is>
      </c>
      <c r="D74" s="4" t="inlineStr">
        <is>
          <t>87</t>
        </is>
      </c>
      <c r="E74" s="5" t="inlineStr">
        <is>
          <t>93.000,00</t>
        </is>
      </c>
      <c r="F74" s="4" t="inlineStr">
        <is>
          <t>1250.00</t>
        </is>
      </c>
    </row>
    <row collapsed="false" customFormat="false" customHeight="false" hidden="false" ht="12.1" outlineLevel="0" r="75">
      <c r="A75" s="5" t="s">
        <f>=HYPERLINK("https://www.leilaoonline.net/lote/detalhe/96003", "139")</f>
      </c>
      <c r="B75" s="4" t="s">
        <f>=HYPERLINK("https://www.leilaoonline.net/lote/detalhe/96003", "LOTE COM 4 CABINES DE COLHEDEIRAS 3520")</f>
      </c>
      <c r="C75" s="4" t="inlineStr">
        <is>
          <t>Não vendido</t>
        </is>
      </c>
      <c r="D75" s="4" t="inlineStr">
        <is>
          <t>3</t>
        </is>
      </c>
      <c r="E75" s="5" t="inlineStr">
        <is>
          <t>3.000,00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=HYPERLINK("https://www.leilaoonline.net/lote/detalhe/96004", "140")</f>
      </c>
      <c r="B76" s="4" t="s">
        <f>=HYPERLINK("https://www.leilaoonline.net/lote/detalhe/96004", "UMA CABINE DE COLHEDEIRA 3520")</f>
      </c>
      <c r="C76" s="4" t="inlineStr">
        <is>
          <t>Não vendido</t>
        </is>
      </c>
      <c r="D76" s="4" t="inlineStr">
        <is>
          <t>1</t>
        </is>
      </c>
      <c r="E76" s="5" t="inlineStr">
        <is>
          <t>1.000,00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=HYPERLINK("https://www.leilaoonline.net/lote/detalhe/96005", "141")</f>
      </c>
      <c r="B77" s="4" t="s">
        <f>=HYPERLINK("https://www.leilaoonline.net/lote/detalhe/96005", "UMA CABINE DE COLHEDEIRA 3520")</f>
      </c>
      <c r="C77" s="4" t="inlineStr">
        <is>
          <t>Não vendido</t>
        </is>
      </c>
      <c r="D77" s="4" t="inlineStr">
        <is>
          <t>1</t>
        </is>
      </c>
      <c r="E77" s="5" t="inlineStr">
        <is>
          <t>1.000,00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=HYPERLINK("https://www.leilaoonline.net/lote/detalhe/96006", "142")</f>
      </c>
      <c r="B78" s="4" t="s">
        <f>=HYPERLINK("https://www.leilaoonline.net/lote/detalhe/96006", "UMA CABINE DE COLHEDEIRA 3520")</f>
      </c>
      <c r="C78" s="4" t="inlineStr">
        <is>
          <t>Não vendido</t>
        </is>
      </c>
      <c r="D78" s="4" t="inlineStr">
        <is>
          <t>1</t>
        </is>
      </c>
      <c r="E78" s="5" t="inlineStr">
        <is>
          <t>1.000,00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=HYPERLINK("https://www.leilaoonline.net/lote/detalhe/96007", "143")</f>
      </c>
      <c r="B79" s="4" t="s">
        <f>=HYPERLINK("https://www.leilaoonline.net/lote/detalhe/96007", "UMA CABINE DE COLHEDEIRA 3520")</f>
      </c>
      <c r="C79" s="4" t="inlineStr">
        <is>
          <t>Não vendido</t>
        </is>
      </c>
      <c r="D79" s="4" t="inlineStr">
        <is>
          <t>1</t>
        </is>
      </c>
      <c r="E79" s="5" t="inlineStr">
        <is>
          <t>1.000,00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=HYPERLINK("https://www.leilaoonline.net/lote/detalhe/95993", "174")</f>
      </c>
      <c r="B80" s="4" t="s">
        <f>=HYPERLINK("https://www.leilaoonline.net/lote/detalhe/95993", "APROX. 42 TONELADAS TRILHO TR57 VENDA POR KILO (TAM. VARIADOS)")</f>
      </c>
      <c r="C80" s="4" t="inlineStr">
        <is>
          <t>Não vendido</t>
        </is>
      </c>
      <c r="D80" s="4" t="inlineStr">
        <is>
          <t>16</t>
        </is>
      </c>
      <c r="E80" s="5" t="inlineStr">
        <is>
          <t>2,25</t>
        </is>
      </c>
      <c r="F80" s="4" t="inlineStr">
        <is>
          <t>0.05</t>
        </is>
      </c>
    </row>
    <row collapsed="false" customFormat="false" customHeight="false" hidden="false" ht="12.1" outlineLevel="0" r="81">
      <c r="A81" s="5" t="s">
        <f>=HYPERLINK("https://www.leilaoonline.net/lote/detalhe/95994", "175")</f>
      </c>
      <c r="B81" s="4" t="s">
        <f>=HYPERLINK("https://www.leilaoonline.net/lote/detalhe/95994", "APROX. 42 TONELADAS TRILHO TR57 VENDA POR KILO (TAM. VARIADOS)")</f>
      </c>
      <c r="C81" s="4" t="inlineStr">
        <is>
          <t>Não vendido</t>
        </is>
      </c>
      <c r="D81" s="4" t="inlineStr">
        <is>
          <t>16</t>
        </is>
      </c>
      <c r="E81" s="5" t="inlineStr">
        <is>
          <t>2,25</t>
        </is>
      </c>
      <c r="F81" s="4" t="inlineStr">
        <is>
          <t>0.05</t>
        </is>
      </c>
    </row>
    <row collapsed="false" customFormat="false" customHeight="false" hidden="false" ht="12.1" outlineLevel="0" r="82">
      <c r="A82" s="5" t="s">
        <f>=HYPERLINK("https://www.leilaoonline.net/lote/detalhe/95995", "176")</f>
      </c>
      <c r="B82" s="4" t="s">
        <f>=HYPERLINK("https://www.leilaoonline.net/lote/detalhe/95995", "8 PISTÕES MEDIDAS DIVERSAS")</f>
      </c>
      <c r="C82" s="4" t="inlineStr">
        <is>
          <t>Não vendido</t>
        </is>
      </c>
      <c r="D82" s="4" t="inlineStr">
        <is>
          <t>5</t>
        </is>
      </c>
      <c r="E82" s="5" t="inlineStr">
        <is>
          <t>2.000,00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=HYPERLINK("https://www.leilaoonline.net/lote/detalhe/95996", "177")</f>
      </c>
      <c r="B83" s="4" t="s">
        <f>=HYPERLINK("https://www.leilaoonline.net/lote/detalhe/95996", "1 LAVADORA DE PEÇAS INDUSTRIAL SUBRA")</f>
      </c>
      <c r="C83" s="4" t="inlineStr">
        <is>
          <t>Não vendido</t>
        </is>
      </c>
      <c r="D83" s="4" t="inlineStr">
        <is>
          <t>1</t>
        </is>
      </c>
      <c r="E83" s="5" t="inlineStr">
        <is>
          <t>1.000,00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=HYPERLINK("https://www.leilaoonline.net/lote/detalhe/95997", "178")</f>
      </c>
      <c r="B84" s="4" t="s">
        <f>=HYPERLINK("https://www.leilaoonline.net/lote/detalhe/95997", "4 BOMBAS ABS TIPO AF 550-8W3 - 75 HP 60 HZ")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25.000,00</t>
        </is>
      </c>
      <c r="F84" s="4" t="inlineStr">
        <is>
          <t>1500.00</t>
        </is>
      </c>
    </row>
    <row collapsed="false" customFormat="false" customHeight="false" hidden="false" ht="12.1" outlineLevel="0" r="85">
      <c r="A85" s="5" t="s">
        <f>=HYPERLINK("https://www.leilaoonline.net/lote/detalhe/95998", "179")</f>
      </c>
      <c r="B85" s="4" t="s">
        <f>=HYPERLINK("https://www.leilaoonline.net/lote/detalhe/95998", "15 BOMBAS FLYGT (VER PLAQUETA NA FOTO)")</f>
      </c>
      <c r="C85" s="4" t="inlineStr">
        <is>
          <t>Não vendido</t>
        </is>
      </c>
      <c r="D85" s="4" t="inlineStr">
        <is>
          <t>1</t>
        </is>
      </c>
      <c r="E85" s="5" t="inlineStr">
        <is>
          <t>35.000,00</t>
        </is>
      </c>
      <c r="F85" s="4" t="inlineStr">
        <is>
          <t>1500.00</t>
        </is>
      </c>
    </row>
    <row collapsed="false" customFormat="false" customHeight="false" hidden="false" ht="12.1" outlineLevel="0" r="86">
      <c r="A86" s="5" t="s">
        <f>=HYPERLINK("https://www.leilaoonline.net/lote/detalhe/95999", "180")</f>
      </c>
      <c r="B86" s="4" t="s">
        <f>=HYPERLINK("https://www.leilaoonline.net/lote/detalhe/95999", "5 BOMBAS KSB TIPO KRTK 350 - 420 / 806 UG 112HP")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25.000,00</t>
        </is>
      </c>
      <c r="F86" s="4" t="inlineStr">
        <is>
          <t>1500.00</t>
        </is>
      </c>
    </row>
    <row collapsed="false" customFormat="false" customHeight="false" hidden="false" ht="12.1" outlineLevel="0" r="87">
      <c r="A87" s="5" t="s">
        <f>=HYPERLINK("https://www.leilaoonline.net/lote/detalhe/96000", "181")</f>
      </c>
      <c r="B87" s="4" t="s">
        <f>=HYPERLINK("https://www.leilaoonline.net/lote/detalhe/96000", "9 BOMBAS FLYGT (VER PLAQUETA NA FOTO)")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25.000,00</t>
        </is>
      </c>
      <c r="F87" s="4" t="inlineStr">
        <is>
          <t>1500.00</t>
        </is>
      </c>
    </row>
    <row collapsed="false" customFormat="false" customHeight="false" hidden="false" ht="12.1" outlineLevel="0" r="88">
      <c r="A88" s="5" t="s">
        <f>=HYPERLINK("https://www.leilaoonline.net/lote/detalhe/96008", "183")</f>
      </c>
      <c r="B88" s="4" t="s">
        <f>=HYPERLINK("https://www.leilaoonline.net/lote/detalhe/96008", "EMPILHADEIRA A GÁS YALE")</f>
      </c>
      <c r="C88" s="4" t="inlineStr">
        <is>
          <t>Não vendido</t>
        </is>
      </c>
      <c r="D88" s="4" t="inlineStr">
        <is>
          <t>21</t>
        </is>
      </c>
      <c r="E88" s="5" t="inlineStr">
        <is>
          <t>13.000,00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=HYPERLINK("https://www.leilaoonline.net/lote/detalhe/96009", "223")</f>
      </c>
      <c r="B89" s="4" t="s">
        <f>=HYPERLINK("https://www.leilaoonline.net/lote/detalhe/96009", "(LT123) UNIDADE CONDENSADORA GREE + EVAPORADORA")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1.000,00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=HYPERLINK("https://www.leilaoonline.net/lote/detalhe/96010", "224")</f>
      </c>
      <c r="B90" s="4" t="s">
        <f>=HYPERLINK("https://www.leilaoonline.net/lote/detalhe/96010", "(LT124) UNIDADE CONDENSADORA GREE + EVAPORADORA")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1.000,00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=HYPERLINK("https://www.leilaoonline.net/lote/detalhe/96011", "225")</f>
      </c>
      <c r="B91" s="4" t="s">
        <f>=HYPERLINK("https://www.leilaoonline.net/lote/detalhe/96011", "(LT125) UNIDADE CONDENSADORA GREE + EVAPORADORA")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1.000,00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=HYPERLINK("https://www.leilaoonline.net/lote/detalhe/96012", "226")</f>
      </c>
      <c r="B92" s="4" t="s">
        <f>=HYPERLINK("https://www.leilaoonline.net/lote/detalhe/96012", "(LT126) UNIDADE CONDENSADORA GREE + EVAPORADORA")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1.000,00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=HYPERLINK("https://www.leilaoonline.net/lote/detalhe/96013", "227")</f>
      </c>
      <c r="B93" s="4" t="s">
        <f>=HYPERLINK("https://www.leilaoonline.net/lote/detalhe/96013", "(LT127) UNIDADE CONDENSADORA GREE + EVAPORADORA")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=HYPERLINK("https://www.leilaoonline.net/lote/detalhe/96014", "228")</f>
      </c>
      <c r="B94" s="4" t="s">
        <f>=HYPERLINK("https://www.leilaoonline.net/lote/detalhe/96014", "(LT128) UNIDADE CONDENSADORA GREE + EVAPORADORA")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1.000,00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=HYPERLINK("https://www.leilaoonline.net/lote/detalhe/96015", "229")</f>
      </c>
      <c r="B95" s="4" t="s">
        <f>=HYPERLINK("https://www.leilaoonline.net/lote/detalhe/96015", "(LT129) UNIDADE CONDENSADORA GREE + EVAPORADORA")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1.000,00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=HYPERLINK("https://www.leilaoonline.net/lote/detalhe/96016", "230")</f>
      </c>
      <c r="B96" s="4" t="s">
        <f>=HYPERLINK("https://www.leilaoonline.net/lote/detalhe/96016", "(LT130) UNIDADE CONDENSADORA GREE + EVAPORADORA")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1.000,00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=HYPERLINK("https://www.leilaoonline.net/lote/detalhe/96017", "231")</f>
      </c>
      <c r="B97" s="4" t="s">
        <f>=HYPERLINK("https://www.leilaoonline.net/lote/detalhe/96017", "(LT131) UNIDADE CONDENSADORA FUJITSU + EVAPORADORA")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1.000,00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=HYPERLINK("https://www.leilaoonline.net/lote/detalhe/96018", "232")</f>
      </c>
      <c r="B98" s="4" t="s">
        <f>=HYPERLINK("https://www.leilaoonline.net/lote/detalhe/96018", "(LT132) UNIDADE CONDENSADORA FUJITSU + EVAPORADORA")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1.000,00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=HYPERLINK("https://www.leilaoonline.net/lote/detalhe/96019", "233")</f>
      </c>
      <c r="B99" s="4" t="s">
        <f>=HYPERLINK("https://www.leilaoonline.net/lote/detalhe/96019", "(LT133) UNIDADE CONDENSADORA FUJITSU + EVAPORADORA")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1.000,00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=HYPERLINK("https://www.leilaoonline.net/lote/detalhe/96020", "234")</f>
      </c>
      <c r="B100" s="4" t="s">
        <f>=HYPERLINK("https://www.leilaoonline.net/lote/detalhe/96020", "(LT134) UNIDADE CONDENSADORA SPRINGER CARRIER + EVAPORADORA")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1.000,00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=HYPERLINK("https://www.leilaoonline.net/lote/detalhe/96021", "235")</f>
      </c>
      <c r="B101" s="4" t="s">
        <f>=HYPERLINK("https://www.leilaoonline.net/lote/detalhe/96021", "(LT130A) TRANSFORMADOR")</f>
      </c>
      <c r="C101" s="4" t="inlineStr">
        <is>
          <t>Não vendido</t>
        </is>
      </c>
      <c r="D101" s="4" t="inlineStr">
        <is>
          <t>9</t>
        </is>
      </c>
      <c r="E101" s="5" t="inlineStr">
        <is>
          <t>2.200,00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=HYPERLINK("https://www.leilaoonline.net/lote/detalhe/96022", "237")</f>
      </c>
      <c r="B102" s="4" t="s">
        <f>=HYPERLINK("https://www.leilaoonline.net/lote/detalhe/96022", "(LT137) SECADORECOAIR MOD ED100")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1.000,00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=HYPERLINK("https://www.leilaoonline.net/lote/detalhe/96023", "238")</f>
      </c>
      <c r="B103" s="4" t="s">
        <f>=HYPERLINK("https://www.leilaoonline.net/lote/detalhe/96023", "(LT138) CORTINA DE AR GREE")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1.000,00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=HYPERLINK("https://www.leilaoonline.net/lote/detalhe/96024", "239")</f>
      </c>
      <c r="B104" s="4" t="s">
        <f>=HYPERLINK("https://www.leilaoonline.net/lote/detalhe/96024", "(LT139) COMPRESSOR ATLAS COPCO")</f>
      </c>
      <c r="C104" s="4" t="inlineStr">
        <is>
          <t>Não vendido</t>
        </is>
      </c>
      <c r="D104" s="4" t="inlineStr">
        <is>
          <t>3</t>
        </is>
      </c>
      <c r="E104" s="5" t="inlineStr">
        <is>
          <t>1.300,00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=HYPERLINK("https://www.leilaoonline.net/lote/detalhe/96025", "240")</f>
      </c>
      <c r="B105" s="4" t="s">
        <f>=HYPERLINK("https://www.leilaoonline.net/lote/detalhe/96025", "(LT140) COMPRESSOR ATLAS COPCO")</f>
      </c>
      <c r="C105" s="4" t="inlineStr">
        <is>
          <t>Não vendido</t>
        </is>
      </c>
      <c r="D105" s="4" t="inlineStr">
        <is>
          <t>3</t>
        </is>
      </c>
      <c r="E105" s="5" t="inlineStr">
        <is>
          <t>1.300,00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=HYPERLINK("https://www.leilaoonline.net/lote/detalhe/97437", "241")</f>
      </c>
      <c r="B106" s="4" t="s">
        <f>=HYPERLINK("https://www.leilaoonline.net/lote/detalhe/97437", "GM/S10 DE LUXE 4.3 D; 1998/1998; VERDE; GASOLINA; GAB. DUPLA COMPLETA - FUNCIONANDO")</f>
      </c>
      <c r="C106" s="4" t="inlineStr">
        <is>
          <t>Não vendido</t>
        </is>
      </c>
      <c r="D106" s="4" t="inlineStr">
        <is>
          <t>40</t>
        </is>
      </c>
      <c r="E106" s="5" t="inlineStr">
        <is>
          <t>16.050,00</t>
        </is>
      </c>
      <c r="F10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2026-09-30T07:47:47.00Z</dcterms:created>
  <dc:creator>Tellks Tecnologia</dc:creator>
  <cp:revision>0</cp:revision>
</cp:coreProperties>
</file>