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8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Motores • Máquinas • Redutores de Velocidade • Compressores • Prensas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04/11/2021 14:30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=HYPERLINK("https://www.leilaoonline.net/lote/detalhe/103481", "001")</f>
      </c>
      <c r="B11" s="4" t="s">
        <f>=HYPERLINK("https://www.leilaoonline.net/lote/detalhe/103481", "MOTO-FREIO WEG 30HP W22")</f>
      </c>
      <c r="C11" s="4" t="inlineStr">
        <is>
          <t>Não vendido</t>
        </is>
      </c>
      <c r="D11" s="4" t="inlineStr">
        <is>
          <t>1</t>
        </is>
      </c>
      <c r="E11" s="5" t="inlineStr">
        <is>
          <t>6.000,00</t>
        </is>
      </c>
      <c r="F11" s="4" t="inlineStr">
        <is>
          <t>150.00</t>
        </is>
      </c>
    </row>
    <row collapsed="false" customFormat="false" customHeight="false" hidden="false" ht="12.1" outlineLevel="0" r="12">
      <c r="A12" s="5" t="s">
        <f>=HYPERLINK("https://www.leilaoonline.net/lote/detalhe/103490", "002")</f>
      </c>
      <c r="B12" s="4" t="s">
        <f>=HYPERLINK("https://www.leilaoonline.net/lote/detalhe/103490", "MOTOR 5HP 8 POLOS 800RPM 220V/380V/440V")</f>
      </c>
      <c r="C12" s="4" t="inlineStr">
        <is>
          <t>Não vendido</t>
        </is>
      </c>
      <c r="D12" s="4" t="inlineStr">
        <is>
          <t>4</t>
        </is>
      </c>
      <c r="E12" s="5" t="inlineStr">
        <is>
          <t>800,00</t>
        </is>
      </c>
      <c r="F12" s="4" t="inlineStr">
        <is>
          <t>100.00</t>
        </is>
      </c>
    </row>
    <row collapsed="false" customFormat="false" customHeight="false" hidden="false" ht="12.1" outlineLevel="0" r="13">
      <c r="A13" s="5" t="s">
        <f>=HYPERLINK("https://www.leilaoonline.net/lote/detalhe/103491", "003")</f>
      </c>
      <c r="B13" s="4" t="s">
        <f>=HYPERLINK("https://www.leilaoonline.net/lote/detalhe/103491", "MOTOR 5HP 8 POLOS 800RPM 220V/380V/440V")</f>
      </c>
      <c r="C13" s="4" t="inlineStr">
        <is>
          <t>Não vendido</t>
        </is>
      </c>
      <c r="D13" s="4" t="inlineStr">
        <is>
          <t>3</t>
        </is>
      </c>
      <c r="E13" s="5" t="inlineStr">
        <is>
          <t>700,00</t>
        </is>
      </c>
      <c r="F13" s="4" t="inlineStr">
        <is>
          <t>100.00</t>
        </is>
      </c>
    </row>
    <row collapsed="false" customFormat="false" customHeight="false" hidden="false" ht="12.1" outlineLevel="0" r="14">
      <c r="A14" s="5" t="s">
        <f>=HYPERLINK("https://www.leilaoonline.net/lote/detalhe/103482", "004")</f>
      </c>
      <c r="B14" s="4" t="s">
        <f>=HYPERLINK("https://www.leilaoonline.net/lote/detalhe/103482", "MOTO-FREIO WEG 30HP WMINING PREMIUM")</f>
      </c>
      <c r="C14" s="4" t="inlineStr">
        <is>
          <t>Não vendido</t>
        </is>
      </c>
      <c r="D14" s="4" t="inlineStr">
        <is>
          <t>1</t>
        </is>
      </c>
      <c r="E14" s="5" t="inlineStr">
        <is>
          <t>6.500,00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=HYPERLINK("https://www.leilaoonline.net/lote/detalhe/103492", "005")</f>
      </c>
      <c r="B15" s="4" t="s">
        <f>=HYPERLINK("https://www.leilaoonline.net/lote/detalhe/103492", "MOTOR 75HP 1700RPM")</f>
      </c>
      <c r="C15" s="4" t="inlineStr">
        <is>
          <t>Vendido</t>
        </is>
      </c>
      <c r="D15" s="4" t="inlineStr">
        <is>
          <t>27</t>
        </is>
      </c>
      <c r="E15" s="5" t="inlineStr">
        <is>
          <t>7.750,00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=HYPERLINK("https://www.leilaoonline.net/lote/detalhe/103483", "005")</f>
      </c>
      <c r="B16" s="4" t="s">
        <f>=HYPERLINK("https://www.leilaoonline.net/lote/detalhe/103483", "MOTO-FREIO WEG 30HP ALTO PLUS RENDIMENTO")</f>
      </c>
      <c r="C16" s="4" t="inlineStr">
        <is>
          <t>Não vendido</t>
        </is>
      </c>
      <c r="D16" s="4" t="inlineStr">
        <is>
          <t>1</t>
        </is>
      </c>
      <c r="E16" s="5" t="inlineStr">
        <is>
          <t>6.000,00</t>
        </is>
      </c>
      <c r="F16" s="4" t="inlineStr">
        <is>
          <t>150.00</t>
        </is>
      </c>
    </row>
    <row collapsed="false" customFormat="false" customHeight="false" hidden="false" ht="12.1" outlineLevel="0" r="17">
      <c r="A17" s="5" t="s">
        <f>=HYPERLINK("https://www.leilaoonline.net/lote/detalhe/103484", "009")</f>
      </c>
      <c r="B17" s="4" t="s">
        <f>=HYPERLINK("https://www.leilaoonline.net/lote/detalhe/103484", "MOTOR WEG 40HP 1700RPM WMINING PREMIUM")</f>
      </c>
      <c r="C17" s="4" t="inlineStr">
        <is>
          <t>Não vendido</t>
        </is>
      </c>
      <c r="D17" s="4" t="inlineStr">
        <is>
          <t>31</t>
        </is>
      </c>
      <c r="E17" s="5" t="inlineStr">
        <is>
          <t>5.500,00</t>
        </is>
      </c>
      <c r="F17" s="4" t="inlineStr">
        <is>
          <t>150.00</t>
        </is>
      </c>
    </row>
    <row collapsed="false" customFormat="false" customHeight="false" hidden="false" ht="12.1" outlineLevel="0" r="18">
      <c r="A18" s="5" t="s">
        <f>=HYPERLINK("https://www.leilaoonline.net/lote/detalhe/103488", "011")</f>
      </c>
      <c r="B18" s="4" t="s">
        <f>=HYPERLINK("https://www.leilaoonline.net/lote/detalhe/103488", "REDUTOR DE VELOCIDADE PTI FALK 60/103HP - RED. 1:26")</f>
      </c>
      <c r="C18" s="4" t="inlineStr">
        <is>
          <t>Não vendido</t>
        </is>
      </c>
      <c r="D18" s="4" t="inlineStr">
        <is>
          <t>1</t>
        </is>
      </c>
      <c r="E18" s="5" t="inlineStr">
        <is>
          <t>8.000,00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=HYPERLINK("https://www.leilaoonline.net/lote/detalhe/103485", "013")</f>
      </c>
      <c r="B19" s="4" t="s">
        <f>=HYPERLINK("https://www.leilaoonline.net/lote/detalhe/103485", "REDUTOR DE VELOCIDADE PTI FALK 40HP/74,5HP - RED. 1:25")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6.000,00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=HYPERLINK("https://www.leilaoonline.net/lote/detalhe/103486", "014")</f>
      </c>
      <c r="B20" s="4" t="s">
        <f>=HYPERLINK("https://www.leilaoonline.net/lote/detalhe/103486", "REDUTOR DE VELOCIDADE PTI FALK 25HP - RED. 1:37")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5.000,00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=HYPERLINK("https://www.leilaoonline.net/lote/detalhe/103487", "015")</f>
      </c>
      <c r="B21" s="4" t="s">
        <f>=HYPERLINK("https://www.leilaoonline.net/lote/detalhe/103487", "REDUTOR DE VELOCIDADE PTI FALK 100HP/157HP - RED. 1:21")</f>
      </c>
      <c r="C21" s="4" t="inlineStr">
        <is>
          <t>Não vendido</t>
        </is>
      </c>
      <c r="D21" s="4" t="inlineStr">
        <is>
          <t>1</t>
        </is>
      </c>
      <c r="E21" s="5" t="inlineStr">
        <is>
          <t>15.000,00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=HYPERLINK("https://www.leilaoonline.net/lote/detalhe/103495", "016")</f>
      </c>
      <c r="B22" s="4" t="s">
        <f>=HYPERLINK("https://www.leilaoonline.net/lote/detalhe/103495", "REDUTOR DE VELOCIDADE PTI FALK 60/103HP - RED. 1:26")</f>
      </c>
      <c r="C22" s="4" t="inlineStr">
        <is>
          <t>Não vendido</t>
        </is>
      </c>
      <c r="D22" s="4" t="inlineStr">
        <is>
          <t>1</t>
        </is>
      </c>
      <c r="E22" s="5" t="inlineStr">
        <is>
          <t>1.000,00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=HYPERLINK("https://www.leilaoonline.net/lote/detalhe/103489", "018")</f>
      </c>
      <c r="B23" s="4" t="s">
        <f>=HYPERLINK("https://www.leilaoonline.net/lote/detalhe/103489", "MOTORREDUTOR PTI FALK 25HP MOTOR WEG W22")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20.000,00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=HYPERLINK("https://www.leilaoonline.net/lote/detalhe/103493", "019")</f>
      </c>
      <c r="B24" s="4" t="s">
        <f>=HYPERLINK("https://www.leilaoonline.net/lote/detalhe/103493", "FREIO ELETROMAGNÉTICO A DISCO EMH FDE 50")</f>
      </c>
      <c r="C24" s="4" t="inlineStr">
        <is>
          <t>Não vendido</t>
        </is>
      </c>
      <c r="D24" s="4" t="inlineStr">
        <is>
          <t>1</t>
        </is>
      </c>
      <c r="E24" s="5" t="inlineStr">
        <is>
          <t>1.000,00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=HYPERLINK("https://www.leilaoonline.net/lote/detalhe/103494", "021")</f>
      </c>
      <c r="B25" s="4" t="s">
        <f>=HYPERLINK("https://www.leilaoonline.net/lote/detalhe/103494", "RODA COMPONENTE 680X230X300MM; APLICAÇÃO: CARREGADOR DE NAVIO; SUBAPLICAÇÃO: TRUCK DE TRANSLAÇÃO (2 UNIDADES)")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1.000,00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=HYPERLINK("https://www.leilaoonline.net/lote/detalhe/103496", "022")</f>
      </c>
      <c r="B26" s="4" t="s">
        <f>=HYPERLINK("https://www.leilaoonline.net/lote/detalhe/103496", "RODA COMPONENTE 680X230X300MM; APLICAÇÃO: CARREGADOR DE NAVIO; SUBAPLICAÇÃO: TRUCK DE TRANSLAÇÃO (2 UNIDADES)")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1.000,00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=HYPERLINK("https://www.leilaoonline.net/lote/detalhe/103497", "023")</f>
      </c>
      <c r="B27" s="4" t="s">
        <f>=HYPERLINK("https://www.leilaoonline.net/lote/detalhe/103497", "RODA COMPONENTE 680X230X300MM; APLICAÇÃO: CARREGADOR DE NAVIO; SUBAPLICAÇÃO: TRUCK DE TRANSLAÇÃO (2 UNIDADES)")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1.000,00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=HYPERLINK("https://www.leilaoonline.net/lote/detalhe/103498", "024")</f>
      </c>
      <c r="B28" s="4" t="s">
        <f>=HYPERLINK("https://www.leilaoonline.net/lote/detalhe/103498", "PUNCIONADEIRA FRANHO - CÓD. 1145")</f>
      </c>
      <c r="C28" s="4" t="inlineStr">
        <is>
          <t>Vendido</t>
        </is>
      </c>
      <c r="D28" s="4" t="inlineStr">
        <is>
          <t>14</t>
        </is>
      </c>
      <c r="E28" s="5" t="inlineStr">
        <is>
          <t>3.600,00</t>
        </is>
      </c>
      <c r="F28" s="4" t="inlineStr">
        <is>
          <t>150.00</t>
        </is>
      </c>
    </row>
    <row collapsed="false" customFormat="false" customHeight="false" hidden="false" ht="12.1" outlineLevel="0" r="29">
      <c r="A29" s="5" t="s">
        <f>=HYPERLINK("https://www.leilaoonline.net/lote/detalhe/103499", "025")</f>
      </c>
      <c r="B29" s="4" t="s">
        <f>=HYPERLINK("https://www.leilaoonline.net/lote/detalhe/103499", "ESTUFA COM 2 COMPARTIMENTOS DE MEDIDA: 110X105X100CM")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1.000,00</t>
        </is>
      </c>
      <c r="F29" s="4" t="inlineStr">
        <is>
          <t>150.00</t>
        </is>
      </c>
    </row>
    <row collapsed="false" customFormat="false" customHeight="false" hidden="false" ht="12.1" outlineLevel="0" r="30">
      <c r="A30" s="5" t="s">
        <f>=HYPERLINK("https://www.leilaoonline.net/lote/detalhe/103500", "026")</f>
      </c>
      <c r="B30" s="4" t="s">
        <f>=HYPERLINK("https://www.leilaoonline.net/lote/detalhe/103500", "ESTUFA COM 2 COMPARTIMENTOS DE MEDIDA: 110X105X100CM")</f>
      </c>
      <c r="C30" s="4" t="inlineStr">
        <is>
          <t>Não vendido</t>
        </is>
      </c>
      <c r="D30" s="4" t="inlineStr">
        <is>
          <t>1</t>
        </is>
      </c>
      <c r="E30" s="5" t="inlineStr">
        <is>
          <t>1.000,00</t>
        </is>
      </c>
      <c r="F30" s="4" t="inlineStr">
        <is>
          <t>150.00</t>
        </is>
      </c>
    </row>
    <row collapsed="false" customFormat="false" customHeight="false" hidden="false" ht="12.1" outlineLevel="0" r="31">
      <c r="A31" s="5" t="s">
        <f>=HYPERLINK("https://www.leilaoonline.net/lote/detalhe/103501", "027")</f>
      </c>
      <c r="B31" s="4" t="s">
        <f>=HYPERLINK("https://www.leilaoonline.net/lote/detalhe/103501", "ESTUFA 280X140X200CM")</f>
      </c>
      <c r="C31" s="4" t="inlineStr">
        <is>
          <t>Não vendido</t>
        </is>
      </c>
      <c r="D31" s="4" t="inlineStr">
        <is>
          <t>1</t>
        </is>
      </c>
      <c r="E31" s="5" t="inlineStr">
        <is>
          <t>1.000,00</t>
        </is>
      </c>
      <c r="F31" s="4" t="inlineStr">
        <is>
          <t>100.00</t>
        </is>
      </c>
    </row>
    <row collapsed="false" customFormat="false" customHeight="false" hidden="false" ht="12.1" outlineLevel="0" r="32">
      <c r="A32" s="5" t="s">
        <f>=HYPERLINK("https://www.leilaoonline.net/lote/detalhe/103502", "028")</f>
      </c>
      <c r="B32" s="4" t="s">
        <f>=HYPERLINK("https://www.leilaoonline.net/lote/detalhe/103502", "BOMBA SUBMERSÍVEL")</f>
      </c>
      <c r="C32" s="4" t="inlineStr">
        <is>
          <t>Não vendido</t>
        </is>
      </c>
      <c r="D32" s="4" t="inlineStr">
        <is>
          <t>2</t>
        </is>
      </c>
      <c r="E32" s="5" t="inlineStr">
        <is>
          <t>250,00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=HYPERLINK("https://www.leilaoonline.net/lote/detalhe/103503", "029")</f>
      </c>
      <c r="B33" s="4" t="s">
        <f>=HYPERLINK("https://www.leilaoonline.net/lote/detalhe/103503", "BOMBA SUBMERSÍVEL AÇO INÓX")</f>
      </c>
      <c r="C33" s="4" t="inlineStr">
        <is>
          <t>Não vendido</t>
        </is>
      </c>
      <c r="D33" s="4" t="inlineStr">
        <is>
          <t>2</t>
        </is>
      </c>
      <c r="E33" s="5" t="inlineStr">
        <is>
          <t>650,00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=HYPERLINK("https://www.leilaoonline.net/lote/detalhe/103504", "030")</f>
      </c>
      <c r="B34" s="4" t="s">
        <f>=HYPERLINK("https://www.leilaoonline.net/lote/detalhe/103504", "BOMBA SUBMERSÍVEL AÇO INÓX")</f>
      </c>
      <c r="C34" s="4" t="inlineStr">
        <is>
          <t>Não vendido</t>
        </is>
      </c>
      <c r="D34" s="4" t="inlineStr">
        <is>
          <t>1</t>
        </is>
      </c>
      <c r="E34" s="5" t="inlineStr">
        <is>
          <t>600,00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=HYPERLINK("https://www.leilaoonline.net/lote/detalhe/103505", "033")</f>
      </c>
      <c r="B35" s="4" t="s">
        <f>=HYPERLINK("https://www.leilaoonline.net/lote/detalhe/103505", "CARRINHO PALETEIRO")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400,00</t>
        </is>
      </c>
      <c r="F35" s="4" t="inlineStr">
        <is>
          <t>50.00</t>
        </is>
      </c>
    </row>
    <row collapsed="false" customFormat="false" customHeight="false" hidden="false" ht="12.1" outlineLevel="0" r="36">
      <c r="A36" s="5" t="s">
        <f>=HYPERLINK("https://www.leilaoonline.net/lote/detalhe/103506", "038")</f>
      </c>
      <c r="B36" s="4" t="s">
        <f>=HYPERLINK("https://www.leilaoonline.net/lote/detalhe/103506", "LOTE COM 1 UNIDADE DE TARUGO MACIÇO DE MEDIDA: 165X35CM, PESO APROX.: 1600KG COM ABERTURA NO CENTRO DE FORA A FORA")</f>
      </c>
      <c r="C36" s="4" t="inlineStr">
        <is>
          <t>Não vendido</t>
        </is>
      </c>
      <c r="D36" s="4" t="inlineStr">
        <is>
          <t>2</t>
        </is>
      </c>
      <c r="E36" s="5" t="inlineStr">
        <is>
          <t>1.250,00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=HYPERLINK("https://www.leilaoonline.net/lote/detalhe/103507", "040")</f>
      </c>
      <c r="B37" s="4" t="s">
        <f>=HYPERLINK("https://www.leilaoonline.net/lote/detalhe/103507", "LOTE COM 1 TAMBOR DE ÓLEO HIDRÁULICO 68 200L USADO E EM CONDIÇÕES DE USO")</f>
      </c>
      <c r="C37" s="4" t="inlineStr">
        <is>
          <t>Não vendido</t>
        </is>
      </c>
      <c r="D37" s="4" t="inlineStr">
        <is>
          <t>2</t>
        </is>
      </c>
      <c r="E37" s="5" t="inlineStr">
        <is>
          <t>700,00</t>
        </is>
      </c>
      <c r="F37" s="4" t="inlineStr">
        <is>
          <t>100.00</t>
        </is>
      </c>
    </row>
    <row collapsed="false" customFormat="false" customHeight="false" hidden="false" ht="12.1" outlineLevel="0" r="38">
      <c r="A38" s="5" t="s">
        <f>=HYPERLINK("https://www.leilaoonline.net/lote/detalhe/103508", "045")</f>
      </c>
      <c r="B38" s="4" t="s">
        <f>=HYPERLINK("https://www.leilaoonline.net/lote/detalhe/103508", "TROCADOR DE CALOR 114X13CM")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500,00</t>
        </is>
      </c>
      <c r="F38" s="4" t="inlineStr">
        <is>
          <t>100.00</t>
        </is>
      </c>
    </row>
    <row collapsed="false" customFormat="false" customHeight="false" hidden="false" ht="12.1" outlineLevel="0" r="39">
      <c r="A39" s="5" t="s">
        <f>=HYPERLINK("https://www.leilaoonline.net/lote/detalhe/103509", "046")</f>
      </c>
      <c r="B39" s="4" t="s">
        <f>=HYPERLINK("https://www.leilaoonline.net/lote/detalhe/103509", "TROCADOR DE CALOR 114X13CM")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500,00</t>
        </is>
      </c>
      <c r="F39" s="4" t="inlineStr">
        <is>
          <t>100.00</t>
        </is>
      </c>
    </row>
    <row collapsed="false" customFormat="false" customHeight="false" hidden="false" ht="12.1" outlineLevel="0" r="40">
      <c r="A40" s="5" t="s">
        <f>=HYPERLINK("https://www.leilaoonline.net/lote/detalhe/103510", "047")</f>
      </c>
      <c r="B40" s="4" t="s">
        <f>=HYPERLINK("https://www.leilaoonline.net/lote/detalhe/103510", "TROCADOR DE CALOR 78X13CM")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400,00</t>
        </is>
      </c>
      <c r="F40" s="4" t="inlineStr">
        <is>
          <t>100.00</t>
        </is>
      </c>
    </row>
    <row collapsed="false" customFormat="false" customHeight="false" hidden="false" ht="12.1" outlineLevel="0" r="41">
      <c r="A41" s="5" t="s">
        <f>=HYPERLINK("https://www.leilaoonline.net/lote/detalhe/103511", "048")</f>
      </c>
      <c r="B41" s="4" t="s">
        <f>=HYPERLINK("https://www.leilaoonline.net/lote/detalhe/103511", "TROCADOR DE CALOR 78X13CM")</f>
      </c>
      <c r="C41" s="4" t="inlineStr">
        <is>
          <t>Não vendido</t>
        </is>
      </c>
      <c r="D41" s="4" t="inlineStr">
        <is>
          <t>1</t>
        </is>
      </c>
      <c r="E41" s="5" t="inlineStr">
        <is>
          <t>400,00</t>
        </is>
      </c>
      <c r="F41" s="4" t="inlineStr">
        <is>
          <t>100.00</t>
        </is>
      </c>
    </row>
    <row collapsed="false" customFormat="false" customHeight="false" hidden="false" ht="12.1" outlineLevel="0" r="42">
      <c r="A42" s="5" t="s">
        <f>=HYPERLINK("https://www.leilaoonline.net/lote/detalhe/103512", "049")</f>
      </c>
      <c r="B42" s="4" t="s">
        <f>=HYPERLINK("https://www.leilaoonline.net/lote/detalhe/103512", "TROCADOR DE CALOR 61X13CM")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200,00</t>
        </is>
      </c>
      <c r="F42" s="4" t="inlineStr">
        <is>
          <t>100.00</t>
        </is>
      </c>
    </row>
    <row collapsed="false" customFormat="false" customHeight="false" hidden="false" ht="12.1" outlineLevel="0" r="43">
      <c r="A43" s="5" t="s">
        <f>=HYPERLINK("https://www.leilaoonline.net/lote/detalhe/103514", "050")</f>
      </c>
      <c r="B43" s="4" t="s">
        <f>=HYPERLINK("https://www.leilaoonline.net/lote/detalhe/103514", "TROCADOR DE CALOR 61X13CM")</f>
      </c>
      <c r="C43" s="4" t="inlineStr">
        <is>
          <t>Não vendido</t>
        </is>
      </c>
      <c r="D43" s="4" t="inlineStr">
        <is>
          <t>1</t>
        </is>
      </c>
      <c r="E43" s="5" t="inlineStr">
        <is>
          <t>200,00</t>
        </is>
      </c>
      <c r="F43" s="4" t="inlineStr">
        <is>
          <t>100.00</t>
        </is>
      </c>
    </row>
    <row collapsed="false" customFormat="false" customHeight="false" hidden="false" ht="12.1" outlineLevel="0" r="44">
      <c r="A44" s="5" t="s">
        <f>=HYPERLINK("https://www.leilaoonline.net/lote/detalhe/103518", "051")</f>
      </c>
      <c r="B44" s="4" t="s">
        <f>=HYPERLINK("https://www.leilaoonline.net/lote/detalhe/103518", "VÁLVULA CXHXL = 600X670X760CM")</f>
      </c>
      <c r="C44" s="4" t="inlineStr">
        <is>
          <t>Não vendido</t>
        </is>
      </c>
      <c r="D44" s="4" t="inlineStr">
        <is>
          <t>1</t>
        </is>
      </c>
      <c r="E44" s="5" t="inlineStr">
        <is>
          <t>8.000,00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=HYPERLINK("https://www.leilaoonline.net/lote/detalhe/103515", "054")</f>
      </c>
      <c r="B45" s="4" t="s">
        <f>=HYPERLINK("https://www.leilaoonline.net/lote/detalhe/103515", "VÁLVULA CXHXL = 900X1500X850CM")</f>
      </c>
      <c r="C45" s="4" t="inlineStr">
        <is>
          <t>Não vendido</t>
        </is>
      </c>
      <c r="D45" s="4" t="inlineStr">
        <is>
          <t>1</t>
        </is>
      </c>
      <c r="E45" s="5" t="inlineStr">
        <is>
          <t>20.000,00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=HYPERLINK("https://www.leilaoonline.net/lote/detalhe/103516", "055")</f>
      </c>
      <c r="B46" s="4" t="s">
        <f>=HYPERLINK("https://www.leilaoonline.net/lote/detalhe/103516", "VÁLVULA CXHXL = 900X1500X850CM")</f>
      </c>
      <c r="C46" s="4" t="inlineStr">
        <is>
          <t>Não vendido</t>
        </is>
      </c>
      <c r="D46" s="4" t="inlineStr">
        <is>
          <t>1</t>
        </is>
      </c>
      <c r="E46" s="5" t="inlineStr">
        <is>
          <t>20.000,00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=HYPERLINK("https://www.leilaoonline.net/lote/detalhe/103517", "056")</f>
      </c>
      <c r="B47" s="4" t="s">
        <f>=HYPERLINK("https://www.leilaoonline.net/lote/detalhe/103517", "PROJETOR DE PERFIL VERTICAL STARRET VB300")</f>
      </c>
      <c r="C47" s="4" t="inlineStr">
        <is>
          <t>Não vendido</t>
        </is>
      </c>
      <c r="D47" s="4" t="inlineStr">
        <is>
          <t>2</t>
        </is>
      </c>
      <c r="E47" s="5" t="inlineStr">
        <is>
          <t>750,00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=HYPERLINK("https://www.leilaoonline.net/lote/detalhe/103513", "102")</f>
      </c>
      <c r="B48" s="4" t="s">
        <f>=HYPERLINK("https://www.leilaoonline.net/lote/detalhe/103513", "ELEVADOR MONTA CARGA PLATAFORMA 1X1M")</f>
      </c>
      <c r="C48" s="4" t="inlineStr">
        <is>
          <t>Não vendido</t>
        </is>
      </c>
      <c r="D48" s="4" t="inlineStr">
        <is>
          <t>1</t>
        </is>
      </c>
      <c r="E48" s="5" t="inlineStr">
        <is>
          <t>1.000,00</t>
        </is>
      </c>
      <c r="F48" s="4" t="inlineStr">
        <is>
          <t>150.00</t>
        </is>
      </c>
    </row>
    <row collapsed="false" customFormat="false" customHeight="false" hidden="false" ht="12.1" outlineLevel="0" r="49">
      <c r="A49" s="5" t="s">
        <f>=HYPERLINK("https://www.leilaoonline.net/lote/detalhe/103519", "105")</f>
      </c>
      <c r="B49" s="4" t="s">
        <f>=HYPERLINK("https://www.leilaoonline.net/lote/detalhe/103519", "AFIADORA DE BROCAS WAIDA MODELO DW-31S")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1.000,00</t>
        </is>
      </c>
      <c r="F49" s="4" t="inlineStr">
        <is>
          <t>100.00</t>
        </is>
      </c>
    </row>
    <row collapsed="false" customFormat="false" customHeight="false" hidden="false" ht="12.1" outlineLevel="0" r="50">
      <c r="A50" s="5" t="s">
        <f>=HYPERLINK("https://www.leilaoonline.net/lote/detalhe/103520", "106")</f>
      </c>
      <c r="B50" s="4" t="s">
        <f>=HYPERLINK("https://www.leilaoonline.net/lote/detalhe/103520", "PLAINA LIMADORA SANCHEZ BLAINES")</f>
      </c>
      <c r="C50" s="4" t="inlineStr">
        <is>
          <t>Não vendido</t>
        </is>
      </c>
      <c r="D50" s="4" t="inlineStr">
        <is>
          <t>2</t>
        </is>
      </c>
      <c r="E50" s="5" t="inlineStr">
        <is>
          <t>1.100,00</t>
        </is>
      </c>
      <c r="F50" s="4" t="inlineStr">
        <is>
          <t>100.00</t>
        </is>
      </c>
    </row>
    <row collapsed="false" customFormat="false" customHeight="false" hidden="false" ht="12.1" outlineLevel="0" r="51">
      <c r="A51" s="5" t="s">
        <f>=HYPERLINK("https://www.leilaoonline.net/lote/detalhe/103521", "107")</f>
      </c>
      <c r="B51" s="4" t="s">
        <f>=HYPERLINK("https://www.leilaoonline.net/lote/detalhe/103521", "PRENSA EXCÊNTRICA 8 TON. HARLO")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1.000,00</t>
        </is>
      </c>
      <c r="F51" s="4" t="inlineStr">
        <is>
          <t>100.00</t>
        </is>
      </c>
    </row>
    <row collapsed="false" customFormat="false" customHeight="false" hidden="false" ht="12.1" outlineLevel="0" r="52">
      <c r="A52" s="5" t="s">
        <f>=HYPERLINK("https://www.leilaoonline.net/lote/detalhe/103522", "108")</f>
      </c>
      <c r="B52" s="4" t="s">
        <f>=HYPERLINK("https://www.leilaoonline.net/lote/detalhe/103522", "BALANCIM 15 TONELADAS INCOMPLETO")</f>
      </c>
      <c r="C52" s="4" t="inlineStr">
        <is>
          <t>Não vendido</t>
        </is>
      </c>
      <c r="D52" s="4" t="inlineStr">
        <is>
          <t>2</t>
        </is>
      </c>
      <c r="E52" s="5" t="inlineStr">
        <is>
          <t>250,00</t>
        </is>
      </c>
      <c r="F52" s="4" t="inlineStr">
        <is>
          <t>50.00</t>
        </is>
      </c>
    </row>
    <row collapsed="false" customFormat="false" customHeight="false" hidden="false" ht="12.1" outlineLevel="0" r="53">
      <c r="A53" s="5" t="s">
        <f>=HYPERLINK("https://www.leilaoonline.net/lote/detalhe/103523", "109")</f>
      </c>
      <c r="B53" s="4" t="s">
        <f>=HYPERLINK("https://www.leilaoonline.net/lote/detalhe/103523", "JATO DE GRANALHA")</f>
      </c>
      <c r="C53" s="4" t="inlineStr">
        <is>
          <t>Não vendido</t>
        </is>
      </c>
      <c r="D53" s="4" t="inlineStr">
        <is>
          <t>1</t>
        </is>
      </c>
      <c r="E53" s="5" t="inlineStr">
        <is>
          <t>800,00</t>
        </is>
      </c>
      <c r="F53" s="4" t="inlineStr">
        <is>
          <t>100.00</t>
        </is>
      </c>
    </row>
    <row collapsed="false" customFormat="false" customHeight="false" hidden="false" ht="12.1" outlineLevel="0" r="54">
      <c r="A54" s="5" t="s">
        <f>=HYPERLINK("https://www.leilaoonline.net/lote/detalhe/103524", "110")</f>
      </c>
      <c r="B54" s="4" t="s">
        <f>=HYPERLINK("https://www.leilaoonline.net/lote/detalhe/103524", "SERRA POLICORTE MONOFÁSICA")</f>
      </c>
      <c r="C54" s="4" t="inlineStr">
        <is>
          <t>Não vendido</t>
        </is>
      </c>
      <c r="D54" s="4" t="inlineStr">
        <is>
          <t>3</t>
        </is>
      </c>
      <c r="E54" s="5" t="inlineStr">
        <is>
          <t>300,00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=HYPERLINK("https://www.leilaoonline.net/lote/detalhe/103525", "113")</f>
      </c>
      <c r="B55" s="4" t="s">
        <f>=HYPERLINK("https://www.leilaoonline.net/lote/detalhe/103525", "FURADEIRA DE BANCADA TRIFÁSICA MOTOMIL")</f>
      </c>
      <c r="C55" s="4" t="inlineStr">
        <is>
          <t>Não vendido</t>
        </is>
      </c>
      <c r="D55" s="4" t="inlineStr">
        <is>
          <t>4</t>
        </is>
      </c>
      <c r="E55" s="5" t="inlineStr">
        <is>
          <t>400,00</t>
        </is>
      </c>
      <c r="F55" s="4" t="inlineStr">
        <is>
          <t>50.00</t>
        </is>
      </c>
    </row>
    <row collapsed="false" customFormat="false" customHeight="false" hidden="false" ht="12.1" outlineLevel="0" r="56">
      <c r="A56" s="5" t="s">
        <f>=HYPERLINK("https://www.leilaoonline.net/lote/detalhe/103526", "114")</f>
      </c>
      <c r="B56" s="4" t="s">
        <f>=HYPERLINK("https://www.leilaoonline.net/lote/detalhe/103526", "ROTULADEIRA SYSTEM")</f>
      </c>
      <c r="C56" s="4" t="inlineStr">
        <is>
          <t>Vendido</t>
        </is>
      </c>
      <c r="D56" s="4" t="inlineStr">
        <is>
          <t>1</t>
        </is>
      </c>
      <c r="E56" s="5" t="inlineStr">
        <is>
          <t>500,00</t>
        </is>
      </c>
      <c r="F56" s="4" t="inlineStr">
        <is>
          <t>100.00</t>
        </is>
      </c>
    </row>
    <row collapsed="false" customFormat="false" customHeight="false" hidden="false" ht="12.1" outlineLevel="0" r="57">
      <c r="A57" s="5" t="s">
        <f>=HYPERLINK("https://www.leilaoonline.net/lote/detalhe/103527", "115")</f>
      </c>
      <c r="B57" s="4" t="s">
        <f>=HYPERLINK("https://www.leilaoonline.net/lote/detalhe/103527", "TRANSPALETEIRA MANUAL")</f>
      </c>
      <c r="C57" s="4" t="inlineStr">
        <is>
          <t>Não vendido</t>
        </is>
      </c>
      <c r="D57" s="4" t="inlineStr">
        <is>
          <t>29</t>
        </is>
      </c>
      <c r="E57" s="5" t="inlineStr">
        <is>
          <t>3.900,00</t>
        </is>
      </c>
      <c r="F57" s="4" t="inlineStr">
        <is>
          <t>100.00</t>
        </is>
      </c>
    </row>
    <row collapsed="false" customFormat="false" customHeight="false" hidden="false" ht="12.1" outlineLevel="0" r="58">
      <c r="A58" s="5" t="s">
        <f>=HYPERLINK("https://www.leilaoonline.net/lote/detalhe/103528", "117")</f>
      </c>
      <c r="B58" s="4" t="s">
        <f>=HYPERLINK("https://www.leilaoonline.net/lote/detalhe/103528", "MASTRO PARA BANDEIRA 10M")</f>
      </c>
      <c r="C58" s="4" t="inlineStr">
        <is>
          <t>Não vendido</t>
        </is>
      </c>
      <c r="D58" s="4" t="inlineStr">
        <is>
          <t>1</t>
        </is>
      </c>
      <c r="E58" s="5" t="inlineStr">
        <is>
          <t>500,00</t>
        </is>
      </c>
      <c r="F58" s="4" t="inlineStr">
        <is>
          <t>100.00</t>
        </is>
      </c>
    </row>
    <row collapsed="false" customFormat="false" customHeight="false" hidden="false" ht="12.1" outlineLevel="0" r="59">
      <c r="A59" s="5" t="s">
        <f>=HYPERLINK("https://www.leilaoonline.net/lote/detalhe/103529", "121")</f>
      </c>
      <c r="B59" s="4" t="s">
        <f>=HYPERLINK("https://www.leilaoonline.net/lote/detalhe/103529", "MOINHO 300MM")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6.000,00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=HYPERLINK("https://www.leilaoonline.net/lote/detalhe/103530", "122")</f>
      </c>
      <c r="B60" s="4" t="s">
        <f>=HYPERLINK("https://www.leilaoonline.net/lote/detalhe/103530", "SISTEMA DE CÂMERA SEESNAKE")</f>
      </c>
      <c r="C60" s="4" t="inlineStr">
        <is>
          <t>Não vendido</t>
        </is>
      </c>
      <c r="D60" s="4" t="inlineStr">
        <is>
          <t>2</t>
        </is>
      </c>
      <c r="E60" s="5" t="inlineStr">
        <is>
          <t>1.500,00</t>
        </is>
      </c>
      <c r="F60" s="4" t="inlineStr">
        <is>
          <t>500.00</t>
        </is>
      </c>
    </row>
    <row collapsed="false" customFormat="false" customHeight="false" hidden="false" ht="12.1" outlineLevel="0" r="61">
      <c r="A61" s="5" t="s">
        <f>=HYPERLINK("https://www.leilaoonline.net/lote/detalhe/103531", "123")</f>
      </c>
      <c r="B61" s="4" t="s">
        <f>=HYPERLINK("https://www.leilaoonline.net/lote/detalhe/103531", "SISTEMA DE CÂMERA SEESNAKE")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1.000,00</t>
        </is>
      </c>
      <c r="F61" s="4" t="inlineStr">
        <is>
          <t>500.00</t>
        </is>
      </c>
    </row>
    <row collapsed="false" customFormat="false" customHeight="false" hidden="false" ht="12.1" outlineLevel="0" r="62">
      <c r="A62" s="5" t="s">
        <f>=HYPERLINK("https://www.leilaoonline.net/lote/detalhe/103532", "125")</f>
      </c>
      <c r="B62" s="4" t="s">
        <f>=HYPERLINK("https://www.leilaoonline.net/lote/detalhe/103532", "BRAÇO GIRATÓRIO 500KG")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1.000,00</t>
        </is>
      </c>
      <c r="F62" s="4" t="inlineStr">
        <is>
          <t>100.00</t>
        </is>
      </c>
    </row>
    <row collapsed="false" customFormat="false" customHeight="false" hidden="false" ht="12.1" outlineLevel="0" r="63">
      <c r="A63" s="5" t="s">
        <f>=HYPERLINK("https://www.leilaoonline.net/lote/detalhe/103533", "130")</f>
      </c>
      <c r="B63" s="4" t="s">
        <f>=HYPERLINK("https://www.leilaoonline.net/lote/detalhe/103533", "QUEIMADOR DE COMBUSTÍVEL GLP PARA CALDEIRA TENGE")</f>
      </c>
      <c r="C63" s="4" t="inlineStr">
        <is>
          <t>Não vendido</t>
        </is>
      </c>
      <c r="D63" s="4" t="inlineStr">
        <is>
          <t>1</t>
        </is>
      </c>
      <c r="E63" s="5" t="inlineStr">
        <is>
          <t>8.000,00</t>
        </is>
      </c>
      <c r="F63" s="4" t="inlineStr">
        <is>
          <t>150.00</t>
        </is>
      </c>
    </row>
    <row collapsed="false" customFormat="false" customHeight="false" hidden="false" ht="12.1" outlineLevel="0" r="64">
      <c r="A64" s="5" t="s">
        <f>=HYPERLINK("https://www.leilaoonline.net/lote/detalhe/103534", "131")</f>
      </c>
      <c r="B64" s="4" t="s">
        <f>=HYPERLINK("https://www.leilaoonline.net/lote/detalhe/103534", "TRITURADOR DE PAPEL PARA ESCRITÓRIO")</f>
      </c>
      <c r="C64" s="4" t="inlineStr">
        <is>
          <t>Não vendido</t>
        </is>
      </c>
      <c r="D64" s="4" t="inlineStr">
        <is>
          <t>3</t>
        </is>
      </c>
      <c r="E64" s="5" t="inlineStr">
        <is>
          <t>200,00</t>
        </is>
      </c>
      <c r="F64" s="4" t="inlineStr">
        <is>
          <t>50.00</t>
        </is>
      </c>
    </row>
    <row collapsed="false" customFormat="false" customHeight="false" hidden="false" ht="12.1" outlineLevel="0" r="65">
      <c r="A65" s="5" t="s">
        <f>=HYPERLINK("https://www.leilaoonline.net/lote/detalhe/103535", "132")</f>
      </c>
      <c r="B65" s="4" t="s">
        <f>=HYPERLINK("https://www.leilaoonline.net/lote/detalhe/103535", "BRAÇO GIRATÓRIO 360 GRAUS")</f>
      </c>
      <c r="C65" s="4" t="inlineStr">
        <is>
          <t>Não vendido</t>
        </is>
      </c>
      <c r="D65" s="4" t="inlineStr">
        <is>
          <t>1</t>
        </is>
      </c>
      <c r="E65" s="5" t="inlineStr">
        <is>
          <t>1.000,00</t>
        </is>
      </c>
      <c r="F65" s="4" t="inlineStr">
        <is>
          <t>150.00</t>
        </is>
      </c>
    </row>
    <row collapsed="false" customFormat="false" customHeight="false" hidden="false" ht="12.1" outlineLevel="0" r="66">
      <c r="A66" s="5" t="s">
        <f>=HYPERLINK("https://www.leilaoonline.net/lote/detalhe/103536", "133")</f>
      </c>
      <c r="B66" s="4" t="s">
        <f>=HYPERLINK("https://www.leilaoonline.net/lote/detalhe/103536", "TRITURADOR EM AÇO INOX GERICKE")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800,00</t>
        </is>
      </c>
      <c r="F66" s="4" t="inlineStr">
        <is>
          <t>100.00</t>
        </is>
      </c>
    </row>
    <row collapsed="false" customFormat="false" customHeight="false" hidden="false" ht="12.1" outlineLevel="0" r="67">
      <c r="A67" s="5" t="s">
        <f>=HYPERLINK("https://www.leilaoonline.net/lote/detalhe/103537", "136")</f>
      </c>
      <c r="B67" s="4" t="s">
        <f>=HYPERLINK("https://www.leilaoonline.net/lote/detalhe/103537", "COMPRESSOR WAYNE 20 PÉS")</f>
      </c>
      <c r="C67" s="4" t="inlineStr">
        <is>
          <t>Vendido</t>
        </is>
      </c>
      <c r="D67" s="4" t="inlineStr">
        <is>
          <t>6</t>
        </is>
      </c>
      <c r="E67" s="5" t="inlineStr">
        <is>
          <t>1.500,00</t>
        </is>
      </c>
      <c r="F67" s="4" t="inlineStr">
        <is>
          <t>100.00</t>
        </is>
      </c>
    </row>
    <row collapsed="false" customFormat="false" customHeight="false" hidden="false" ht="12.1" outlineLevel="0" r="68">
      <c r="A68" s="5" t="s">
        <f>=HYPERLINK("https://www.leilaoonline.net/lote/detalhe/103538", "137")</f>
      </c>
      <c r="B68" s="4" t="s">
        <f>=HYPERLINK("https://www.leilaoonline.net/lote/detalhe/103538", "1 UNIDADE DE PISTÃO HIDRÁULICO (160CM X 20CM DIÂMETRO DO ÊMBOLO)")</f>
      </c>
      <c r="C68" s="4" t="inlineStr">
        <is>
          <t>Não vendido</t>
        </is>
      </c>
      <c r="D68" s="4" t="inlineStr">
        <is>
          <t>3</t>
        </is>
      </c>
      <c r="E68" s="5" t="inlineStr">
        <is>
          <t>1.300,00</t>
        </is>
      </c>
      <c r="F68" s="4" t="inlineStr">
        <is>
          <t>150.00</t>
        </is>
      </c>
    </row>
    <row collapsed="false" customFormat="false" customHeight="false" hidden="false" ht="12.1" outlineLevel="0" r="69">
      <c r="A69" s="5" t="s">
        <f>=HYPERLINK("https://www.leilaoonline.net/lote/detalhe/103541", "138")</f>
      </c>
      <c r="B69" s="4" t="s">
        <f>=HYPERLINK("https://www.leilaoonline.net/lote/detalhe/103541", "1 UNIDADE DE PISTÃO HIDRÁULICO (160CM X 20CM DIÂMETRO DO ÊMBOLO)")</f>
      </c>
      <c r="C69" s="4" t="inlineStr">
        <is>
          <t>Vendido</t>
        </is>
      </c>
      <c r="D69" s="4" t="inlineStr">
        <is>
          <t>2</t>
        </is>
      </c>
      <c r="E69" s="5" t="inlineStr">
        <is>
          <t>1.150,00</t>
        </is>
      </c>
      <c r="F69" s="4" t="inlineStr">
        <is>
          <t>150.00</t>
        </is>
      </c>
    </row>
    <row collapsed="false" customFormat="false" customHeight="false" hidden="false" ht="12.1" outlineLevel="0" r="70">
      <c r="A70" s="5" t="s">
        <f>=HYPERLINK("https://www.leilaoonline.net/lote/detalhe/103539", "139")</f>
      </c>
      <c r="B70" s="4" t="s">
        <f>=HYPERLINK("https://www.leilaoonline.net/lote/detalhe/103539", "MÁQUINA PARA EMBALAR")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1.000,00</t>
        </is>
      </c>
      <c r="F70" s="4" t="inlineStr">
        <is>
          <t>100.00</t>
        </is>
      </c>
    </row>
    <row collapsed="false" customFormat="false" customHeight="false" hidden="false" ht="12.1" outlineLevel="0" r="71">
      <c r="A71" s="5" t="s">
        <f>=HYPERLINK("https://www.leilaoonline.net/lote/detalhe/103540", "146")</f>
      </c>
      <c r="B71" s="4" t="s">
        <f>=HYPERLINK("https://www.leilaoonline.net/lote/detalhe/103540", "EIXO")</f>
      </c>
      <c r="C71" s="4" t="inlineStr">
        <is>
          <t>Vendido</t>
        </is>
      </c>
      <c r="D71" s="4" t="inlineStr">
        <is>
          <t>4</t>
        </is>
      </c>
      <c r="E71" s="5" t="inlineStr">
        <is>
          <t>5.000,00</t>
        </is>
      </c>
      <c r="F71" s="4" t="inlineStr">
        <is>
          <t>150.00</t>
        </is>
      </c>
    </row>
    <row collapsed="false" customFormat="false" customHeight="false" hidden="false" ht="12.1" outlineLevel="0" r="72">
      <c r="A72" s="5" t="s">
        <f>=HYPERLINK("https://www.leilaoonline.net/lote/detalhe/103542", "150")</f>
      </c>
      <c r="B72" s="4" t="s">
        <f>=HYPERLINK("https://www.leilaoonline.net/lote/detalhe/103542", "COFRE MECÂNICO COM CHAVE TETRA 60X48X45CM (SEM USO)")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200,00</t>
        </is>
      </c>
      <c r="F72" s="4" t="inlineStr">
        <is>
          <t>50.00</t>
        </is>
      </c>
    </row>
    <row collapsed="false" customFormat="false" customHeight="false" hidden="false" ht="12.1" outlineLevel="0" r="73">
      <c r="A73" s="5" t="s">
        <f>=HYPERLINK("https://www.leilaoonline.net/lote/detalhe/103543", "151")</f>
      </c>
      <c r="B73" s="4" t="s">
        <f>=HYPERLINK("https://www.leilaoonline.net/lote/detalhe/103543", "COFRE MECÂNICO COM CHAVE TETRA 60X48X45CM (SEM USO)")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200,00</t>
        </is>
      </c>
      <c r="F73" s="4" t="inlineStr">
        <is>
          <t>50.00</t>
        </is>
      </c>
    </row>
    <row collapsed="false" customFormat="false" customHeight="false" hidden="false" ht="12.1" outlineLevel="0" r="74">
      <c r="A74" s="5" t="s">
        <f>=HYPERLINK("https://www.leilaoonline.net/lote/detalhe/103544", "152")</f>
      </c>
      <c r="B74" s="4" t="s">
        <f>=HYPERLINK("https://www.leilaoonline.net/lote/detalhe/103544", "COFRE MECÂNICO COM CHAVE TETRA 60X48X45CM (SEM USO)")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200,00</t>
        </is>
      </c>
      <c r="F74" s="4" t="inlineStr">
        <is>
          <t>50.00</t>
        </is>
      </c>
    </row>
    <row collapsed="false" customFormat="false" customHeight="false" hidden="false" ht="12.1" outlineLevel="0" r="75">
      <c r="A75" s="5" t="s">
        <f>=HYPERLINK("https://www.leilaoonline.net/lote/detalhe/103545", "153")</f>
      </c>
      <c r="B75" s="4" t="s">
        <f>=HYPERLINK("https://www.leilaoonline.net/lote/detalhe/103545", "COFRE MECÂNICO COM CHAVE TETRA 60X48X45CM (SEM USO)")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200,00</t>
        </is>
      </c>
      <c r="F75" s="4" t="inlineStr">
        <is>
          <t>50.00</t>
        </is>
      </c>
    </row>
    <row collapsed="false" customFormat="false" customHeight="false" hidden="false" ht="12.1" outlineLevel="0" r="76">
      <c r="A76" s="5" t="s">
        <f>=HYPERLINK("https://www.leilaoonline.net/lote/detalhe/103546", "154")</f>
      </c>
      <c r="B76" s="4" t="s">
        <f>=HYPERLINK("https://www.leilaoonline.net/lote/detalhe/103546", "COFRE MECÂNICO COM CHAVE TETRA 60X48X45CM (SEM USO)")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200,00</t>
        </is>
      </c>
      <c r="F76" s="4" t="inlineStr">
        <is>
          <t>50.00</t>
        </is>
      </c>
    </row>
    <row collapsed="false" customFormat="false" customHeight="false" hidden="false" ht="12.1" outlineLevel="0" r="77">
      <c r="A77" s="5" t="s">
        <f>=HYPERLINK("https://www.leilaoonline.net/lote/detalhe/103547", "155")</f>
      </c>
      <c r="B77" s="4" t="s">
        <f>=HYPERLINK("https://www.leilaoonline.net/lote/detalhe/103547", "2 COFRES MECÂNICOS COM CHAVE TETRA 60X48X45CM (SEM USO)")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400,00</t>
        </is>
      </c>
      <c r="F77" s="4" t="inlineStr">
        <is>
          <t>50.00</t>
        </is>
      </c>
    </row>
    <row collapsed="false" customFormat="false" customHeight="false" hidden="false" ht="12.1" outlineLevel="0" r="78">
      <c r="A78" s="5" t="s">
        <f>=HYPERLINK("https://www.leilaoonline.net/lote/detalhe/103548", "156")</f>
      </c>
      <c r="B78" s="4" t="s">
        <f>=HYPERLINK("https://www.leilaoonline.net/lote/detalhe/103548", "2 COFRES MECÂNICOS COM CHAVE TETRA 60X48X45CM (SEM USO)")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400,00</t>
        </is>
      </c>
      <c r="F78" s="4" t="inlineStr">
        <is>
          <t>50.00</t>
        </is>
      </c>
    </row>
    <row collapsed="false" customFormat="false" customHeight="false" hidden="false" ht="12.1" outlineLevel="0" r="79">
      <c r="A79" s="5" t="s">
        <f>=HYPERLINK("https://www.leilaoonline.net/lote/detalhe/103549", "157")</f>
      </c>
      <c r="B79" s="4" t="s">
        <f>=HYPERLINK("https://www.leilaoonline.net/lote/detalhe/103549", "2 COFRES MECÂNICOS COM CHAVE TETRA 60X48X45CM (SEM USO)")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400,00</t>
        </is>
      </c>
      <c r="F79" s="4" t="inlineStr">
        <is>
          <t>50.00</t>
        </is>
      </c>
    </row>
    <row collapsed="false" customFormat="false" customHeight="false" hidden="false" ht="12.1" outlineLevel="0" r="80">
      <c r="A80" s="5" t="s">
        <f>=HYPERLINK("https://www.leilaoonline.net/lote/detalhe/103550", "158")</f>
      </c>
      <c r="B80" s="4" t="s">
        <f>=HYPERLINK("https://www.leilaoonline.net/lote/detalhe/103550", "2 COFRES MECÂNICOS COM CHAVE TETRA 60X48X45CM (SEM USO)")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400,00</t>
        </is>
      </c>
      <c r="F80" s="4" t="inlineStr">
        <is>
          <t>50.00</t>
        </is>
      </c>
    </row>
    <row collapsed="false" customFormat="false" customHeight="false" hidden="false" ht="12.1" outlineLevel="0" r="81">
      <c r="A81" s="5" t="s">
        <f>=HYPERLINK("https://www.leilaoonline.net/lote/detalhe/103551", "159")</f>
      </c>
      <c r="B81" s="4" t="s">
        <f>=HYPERLINK("https://www.leilaoonline.net/lote/detalhe/103551", "2 COFRES MECÂNICOS COM CHAVE TETRA 60X48X45CM (SEM USO)")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400,00</t>
        </is>
      </c>
      <c r="F81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2026-09-30T03:14:38.00Z</dcterms:created>
  <dc:creator>Tellks Tecnologia</dc:creator>
  <cp:revision>0</cp:revision>
</cp:coreProperties>
</file>