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Valmet • Michigan • Escavadeira • MBenz •  Cargo 1933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=HYPERLINK("https://www.leilaoonline.net/lote/detalhe/113438", "001")</f>
      </c>
      <c r="B11" s="4" t="s">
        <f>=HYPERLINK("https://www.leilaoonline.net/lote/detalhe/113438", "PÁ CARREGADEIRA MICHIGAN 75 III; ANO 1980 - FUNCIONANDO")</f>
      </c>
      <c r="C11" s="4" t="inlineStr">
        <is>
          <t>Não vendido</t>
        </is>
      </c>
      <c r="D11" s="4" t="inlineStr">
        <is>
          <t>66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=HYPERLINK("https://www.leilaoonline.net/lote/detalhe/113437", "002")</f>
      </c>
      <c r="B12" s="4" t="s">
        <f>=HYPERLINK("https://www.leilaoonline.net/lote/detalhe/113437", "TRATOR VALMET; MODELO 785; ANO 98 - FUNCIONANDO")</f>
      </c>
      <c r="C12" s="4" t="inlineStr">
        <is>
          <t>Não vendido</t>
        </is>
      </c>
      <c r="D12" s="4" t="inlineStr">
        <is>
          <t>53</t>
        </is>
      </c>
      <c r="E12" s="5" t="inlineStr">
        <is>
          <t>44.500,00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=HYPERLINK("https://www.leilaoonline.net/lote/detalhe/113436", "003")</f>
      </c>
      <c r="B13" s="4" t="s">
        <f>=HYPERLINK("https://www.leilaoonline.net/lote/detalhe/113436", "5 PÁS CARREGADEIRA, VOLVO L90F, CAT 962 G e 962 H")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157.500,00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=HYPERLINK("https://www.leilaoonline.net/lote/detalhe/114487", "004")</f>
      </c>
      <c r="B14" s="4" t="s">
        <f>=HYPERLINK("https://www.leilaoonline.net/lote/detalhe/114487", "RETROESCAVADEIRA MASSEY FERGUSSON 86HS")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=HYPERLINK("https://www.leilaoonline.net/lote/detalhe/114488", "005")</f>
      </c>
      <c r="B15" s="4" t="s">
        <f>=HYPERLINK("https://www.leilaoonline.net/lote/detalhe/114488", "PÁ CARREGADEIRA CATERPILLAR 944 PARA REVISÃO")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=HYPERLINK("https://www.leilaoonline.net/lote/detalhe/113440", "006")</f>
      </c>
      <c r="B16" s="4" t="s">
        <f>=HYPERLINK("https://www.leilaoonline.net/lote/detalhe/113440", "CAMINHÃO FORD/FORD; 1976/1976; BRANCA; DIESEL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=HYPERLINK("https://www.leilaoonline.net/lote/detalhe/113439", "007")</f>
      </c>
      <c r="B17" s="4" t="s">
        <f>=HYPERLINK("https://www.leilaoonline.net/lote/detalhe/113439", "veja o vídeo!! ÔNIBUS VW/MASCA GRANFLEX; 2008/2008; BRANCA; DIESEL")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25.001,00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=HYPERLINK("https://www.leilaoonline.net/lote/detalhe/113447", "008")</f>
      </c>
      <c r="B18" s="4" t="s">
        <f>=HYPERLINK("https://www.leilaoonline.net/lote/detalhe/113447", "CAMINHÃO MERCEDES BENZ 608; 1975/1975; LARANJA; DIESEL; CARROCERIA FECHADA/BAÚ")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22.500,00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=HYPERLINK("https://www.leilaoonline.net/lote/detalhe/113443", "009")</f>
      </c>
      <c r="B19" s="4" t="s">
        <f>=HYPERLINK("https://www.leilaoonline.net/lote/detalhe/113443",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=HYPERLINK("https://www.leilaoonline.net/lote/detalhe/113442", "010")</f>
      </c>
      <c r="B20" s="4" t="s">
        <f>=HYPERLINK("https://www.leilaoonline.net/lote/detalhe/113442", "CAMINHÃO 7110; 1990/1990; CINZA; DIESEL; TURBINADO, PLATAFORMA, REDUTOR E ASA DELTA - FUNCIONANDO")</f>
      </c>
      <c r="C20" s="4" t="inlineStr">
        <is>
          <t>Vendido</t>
        </is>
      </c>
      <c r="D20" s="4" t="inlineStr">
        <is>
          <t>67</t>
        </is>
      </c>
      <c r="E20" s="5" t="inlineStr">
        <is>
          <t>82.000,00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=HYPERLINK("https://www.leilaoonline.net/lote/detalhe/113441", "011")</f>
      </c>
      <c r="B21" s="4" t="s">
        <f>=HYPERLINK("https://www.leilaoonline.net/lote/detalhe/113441",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51.000,00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=HYPERLINK("https://www.leilaoonline.net/lote/detalhe/113475", "012")</f>
      </c>
      <c r="B22" s="4" t="s">
        <f>=HYPERLINK("https://www.leilaoonline.net/lote/detalhe/113475", "CAMINHÃO FIAT/FNM 180; 1974/1974; AZUL; DIESEL - FUNCIONANDO")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18.500,00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=HYPERLINK("https://www.leilaoonline.net/lote/detalhe/114387", "013")</f>
      </c>
      <c r="B23" s="4" t="s">
        <f>=HYPERLINK("https://www.leilaoonline.net/lote/detalhe/114387", "CAMINHÃO MERCEDES BENZ/L 1113; 1986/1986; AMARELA; DIESEL")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43.000,05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=HYPERLINK("https://www.leilaoonline.net/lote/detalhe/113445", "014")</f>
      </c>
      <c r="B24" s="4" t="s">
        <f>=HYPERLINK("https://www.leilaoonline.net/lote/detalhe/113445", "MIA/MITSUBISHI L200 4X2; 1995/1995; PRATA; DIESEL; COM RÁDIO AMADOR - FUNCIONANDO")</f>
      </c>
      <c r="C24" s="4" t="inlineStr">
        <is>
          <t>Não vendido</t>
        </is>
      </c>
      <c r="D24" s="4" t="inlineStr">
        <is>
          <t>52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=HYPERLINK("https://www.leilaoonline.net/lote/detalhe/113444", "015")</f>
      </c>
      <c r="B25" s="4" t="s">
        <f>=HYPERLINK("https://www.leilaoonline.net/lote/detalhe/113444", "VW/VW FUSCA 1300; 1973/1973; MARROM; GASOLINA 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=HYPERLINK("https://www.leilaoonline.net/lote/detalhe/113456", "016")</f>
      </c>
      <c r="B26" s="4" t="s">
        <f>=HYPERLINK("https://www.leilaoonline.net/lote/detalhe/113456", "CAMINHÃO MERCEDES BENZ/L 2013; 1977/1977; AZUL; DIESEL; TURBINADO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45.500,00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=HYPERLINK("https://www.leilaoonline.net/lote/detalhe/113474", "017")</f>
      </c>
      <c r="B27" s="4" t="s">
        <f>=HYPERLINK("https://www.leilaoonline.net/lote/detalhe/113474", "MERCEDES 1618; 1991; BASCULANTE; REDUZIDO - FUNCIONANDO")</f>
      </c>
      <c r="C27" s="4" t="inlineStr">
        <is>
          <t>Não vendido</t>
        </is>
      </c>
      <c r="D27" s="4" t="inlineStr">
        <is>
          <t>41</t>
        </is>
      </c>
      <c r="E27" s="5" t="inlineStr">
        <is>
          <t>94.750,00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=HYPERLINK("https://www.leilaoonline.net/lote/detalhe/113458", "018")</f>
      </c>
      <c r="B28" s="4" t="s">
        <f>=HYPERLINK("https://www.leilaoonline.net/lote/detalhe/113458", "CAMINHÃO MERCEDES BENZ/L 1313; 1976; AMARELA; DIESEL; TURBINADO; HIDRÁULICO - FUNCIONANDO")</f>
      </c>
      <c r="C28" s="4" t="inlineStr">
        <is>
          <t>Vendido</t>
        </is>
      </c>
      <c r="D28" s="4" t="inlineStr">
        <is>
          <t>32</t>
        </is>
      </c>
      <c r="E28" s="5" t="inlineStr">
        <is>
          <t>43.500,00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=HYPERLINK("https://www.leilaoonline.net/lote/detalhe/113457", "019")</f>
      </c>
      <c r="B29" s="4" t="s">
        <f>=HYPERLINK("https://www.leilaoonline.net/lote/detalhe/113457",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14</t>
        </is>
      </c>
      <c r="E29" s="5" t="inlineStr">
        <is>
          <t>53.000,00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=HYPERLINK("https://www.leilaoonline.net/lote/detalhe/114249", "020")</f>
      </c>
      <c r="B30" s="4" t="s">
        <f>=HYPERLINK("https://www.leilaoonline.net/lote/detalhe/114249", "CAMINHÃO M. BENZ/L 1113; 1971/1971; AZUL; DIESEL; TURBINADO")</f>
      </c>
      <c r="C30" s="4" t="inlineStr">
        <is>
          <t>Vendido</t>
        </is>
      </c>
      <c r="D30" s="4" t="inlineStr">
        <is>
          <t>23</t>
        </is>
      </c>
      <c r="E30" s="5" t="inlineStr">
        <is>
          <t>37.000,00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=HYPERLINK("https://www.leilaoonline.net/lote/detalhe/113459", "021")</f>
      </c>
      <c r="B31" s="4" t="s">
        <f>=HYPERLINK("https://www.leilaoonline.net/lote/detalhe/113459", "CAMINHÃO MERCEDES BENZ/L 1113; 1978/1978; AZUL; DIESEL")</f>
      </c>
      <c r="C31" s="4" t="inlineStr">
        <is>
          <t>Não vendido</t>
        </is>
      </c>
      <c r="D31" s="4" t="inlineStr">
        <is>
          <t>82</t>
        </is>
      </c>
      <c r="E31" s="5" t="inlineStr">
        <is>
          <t>25.250,00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=HYPERLINK("https://www.leilaoonline.net/lote/detalhe/114248", "022")</f>
      </c>
      <c r="B32" s="4" t="s">
        <f>=HYPERLINK("https://www.leilaoonline.net/lote/detalhe/114248", "CAMINHÃO MERCEDES BENZ 1113; 1969/1969; VERDE; DIESEL - FUNCIONANDO")</f>
      </c>
      <c r="C32" s="4" t="inlineStr">
        <is>
          <t>Não vendido</t>
        </is>
      </c>
      <c r="D32" s="4" t="inlineStr">
        <is>
          <t>51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=HYPERLINK("https://www.leilaoonline.net/lote/detalhe/113453", "023")</f>
      </c>
      <c r="B33" s="4" t="s">
        <f>=HYPERLINK("https://www.leilaoonline.net/lote/detalhe/113453", "veja o vídeo!! ESCAVADEIRA HIDRÁULICA JCB JS 200; ANO 2013; 8535 HORAS - FUNCIONANDO")</f>
      </c>
      <c r="C33" s="4" t="inlineStr">
        <is>
          <t>Não vendido</t>
        </is>
      </c>
      <c r="D33" s="4" t="inlineStr">
        <is>
          <t>72</t>
        </is>
      </c>
      <c r="E33" s="5" t="inlineStr">
        <is>
          <t>206.250,00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=HYPERLINK("https://www.leilaoonline.net/lote/detalhe/113460", "024")</f>
      </c>
      <c r="B34" s="4" t="s">
        <f>=HYPERLINK("https://www.leilaoonline.net/lote/detalhe/113460",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23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=HYPERLINK("https://www.leilaoonline.net/lote/detalhe/113450", "025")</f>
      </c>
      <c r="B35" s="4" t="s">
        <f>=HYPERLINK("https://www.leilaoonline.net/lote/detalhe/113450", "TRATOR MASSEY FERGUSSON; MODELO 55X; ANO 1971 - FUNCIONANDO")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22.750,00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=HYPERLINK("https://www.leilaoonline.net/lote/detalhe/113455", "026")</f>
      </c>
      <c r="B36" s="4" t="s">
        <f>=HYPERLINK("https://www.leilaoonline.net/lote/detalhe/113455", "TRATOR VALMET 85 ID.; ANO 78")</f>
      </c>
      <c r="C36" s="4" t="inlineStr">
        <is>
          <t>Não vendido</t>
        </is>
      </c>
      <c r="D36" s="4" t="inlineStr">
        <is>
          <t>24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=HYPERLINK("https://www.leilaoonline.net/lote/detalhe/113454", "027")</f>
      </c>
      <c r="B37" s="4" t="s">
        <f>=HYPERLINK("https://www.leilaoonline.net/lote/detalhe/113454", "veja o vídeo!! RETROESCAVADEIRA; NEW HOLLAND L90; ANO 2007; 4X2 - FUNCIONANDO")</f>
      </c>
      <c r="C37" s="4" t="inlineStr">
        <is>
          <t>Não vendido</t>
        </is>
      </c>
      <c r="D37" s="4" t="inlineStr">
        <is>
          <t>41</t>
        </is>
      </c>
      <c r="E37" s="5" t="inlineStr">
        <is>
          <t>71.250,00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=HYPERLINK("https://www.leilaoonline.net/lote/detalhe/113452", "028")</f>
      </c>
      <c r="B38" s="4" t="s">
        <f>=HYPERLINK("https://www.leilaoonline.net/lote/detalhe/113452", "TRATOR VALMET 60 ID.; ANO 1970")</f>
      </c>
      <c r="C38" s="4" t="inlineStr">
        <is>
          <t>Não vendido</t>
        </is>
      </c>
      <c r="D38" s="4" t="inlineStr">
        <is>
          <t>55</t>
        </is>
      </c>
      <c r="E38" s="5" t="inlineStr">
        <is>
          <t>16.750,00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=HYPERLINK("https://www.leilaoonline.net/lote/detalhe/113461", "029")</f>
      </c>
      <c r="B39" s="4" t="s">
        <f>=HYPERLINK("https://www.leilaoonline.net/lote/detalhe/113461", "FORD MAJOR DEXTRA; ANO INDEFINIDO; SEM PLAQUETA DE IDENTIFICAÇÃO")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=HYPERLINK("https://www.leilaoonline.net/lote/detalhe/113451", "030")</f>
      </c>
      <c r="B40" s="4" t="s">
        <f>=HYPERLINK("https://www.leilaoonline.net/lote/detalhe/113451", "TRATOR VALMET 62 ID.; CAFEEIRO; ANO 76")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=HYPERLINK("https://www.leilaoonline.net/lote/detalhe/113473", "031")</f>
      </c>
      <c r="B41" s="4" t="s">
        <f>=HYPERLINK("https://www.leilaoonline.net/lote/detalhe/113473",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=HYPERLINK("https://www.leilaoonline.net/lote/detalhe/114386", "032")</f>
      </c>
      <c r="B42" s="4" t="s">
        <f>=HYPERLINK("https://www.leilaoonline.net/lote/detalhe/114386", "CARRETINHA REBOQUE")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1.300,00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=HYPERLINK("https://www.leilaoonline.net/lote/detalhe/113449", "033")</f>
      </c>
      <c r="B43" s="4" t="s">
        <f>=HYPERLINK("https://www.leilaoonline.net/lote/detalhe/113449", "TRATOR MASSEY FERGUSSON 265; ORIGINAL; ANO APROXIMADO 1978")</f>
      </c>
      <c r="C43" s="4" t="inlineStr">
        <is>
          <t>Não vendido</t>
        </is>
      </c>
      <c r="D43" s="4" t="inlineStr">
        <is>
          <t>74</t>
        </is>
      </c>
      <c r="E43" s="5" t="inlineStr">
        <is>
          <t>31.000,00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=HYPERLINK("https://www.leilaoonline.net/lote/detalhe/113468", "034")</f>
      </c>
      <c r="B44" s="4" t="s">
        <f>=HYPERLINK("https://www.leilaoonline.net/lote/detalhe/113468",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40</t>
        </is>
      </c>
      <c r="E44" s="5" t="inlineStr">
        <is>
          <t>112.500,00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=HYPERLINK("https://www.leilaoonline.net/lote/detalhe/113469", "035")</f>
      </c>
      <c r="B45" s="4" t="s">
        <f>=HYPERLINK("https://www.leilaoonline.net/lote/detalhe/113469",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23</t>
        </is>
      </c>
      <c r="E45" s="5" t="inlineStr">
        <is>
          <t>31.000,00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=HYPERLINK("https://www.leilaoonline.net/lote/detalhe/113464", "036")</f>
      </c>
      <c r="B46" s="4" t="s">
        <f>=HYPERLINK("https://www.leilaoonline.net/lote/detalhe/113464", "TRATOR VALMET; ANO 82 - FUNCIONANDO")</f>
      </c>
      <c r="C46" s="4" t="inlineStr">
        <is>
          <t>Não vendido</t>
        </is>
      </c>
      <c r="D46" s="4" t="inlineStr">
        <is>
          <t>48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=HYPERLINK("https://www.leilaoonline.net/lote/detalhe/113465", "037")</f>
      </c>
      <c r="B47" s="4" t="s">
        <f>=HYPERLINK("https://www.leilaoonline.net/lote/detalhe/113465",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35.000,00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=HYPERLINK("https://www.leilaoonline.net/lote/detalhe/113470", "038")</f>
      </c>
      <c r="B48" s="4" t="s">
        <f>=HYPERLINK("https://www.leilaoonline.net/lote/detalhe/113470", "veja o vídeo!! TRATOR AGRALE 4300; ANO 1998 - FUNCIONANDO")</f>
      </c>
      <c r="C48" s="4" t="inlineStr">
        <is>
          <t>Não vendido</t>
        </is>
      </c>
      <c r="D48" s="4" t="inlineStr">
        <is>
          <t>39</t>
        </is>
      </c>
      <c r="E48" s="5" t="inlineStr">
        <is>
          <t>22.500,00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=HYPERLINK("https://www.leilaoonline.net/lote/detalhe/114486", "040")</f>
      </c>
      <c r="B49" s="4" t="s">
        <f>=HYPERLINK("https://www.leilaoonline.net/lote/detalhe/114486", "TRATOR VALMET 60; DIREÇÃO HIDRÁULICA; COM CONJUNTO DE RETROESCAVADEIRA")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24.500,00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=HYPERLINK("https://www.leilaoonline.net/lote/detalhe/113462", "041")</f>
      </c>
      <c r="B50" s="4" t="s">
        <f>=HYPERLINK("https://www.leilaoonline.net/lote/detalhe/113462", "TRATOR FORD 8830; ANO 2000; TRAÇADO; HIDRÁULICO TRASEIRO; TOMADA DE FORÇA - FUNCIONANDO")</f>
      </c>
      <c r="C50" s="4" t="inlineStr">
        <is>
          <t>Não vendido</t>
        </is>
      </c>
      <c r="D50" s="4" t="inlineStr">
        <is>
          <t>101</t>
        </is>
      </c>
      <c r="E50" s="5" t="inlineStr">
        <is>
          <t>70.500,00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=HYPERLINK("https://www.leilaoonline.net/lote/detalhe/114179", "042")</f>
      </c>
      <c r="B51" s="4" t="s">
        <f>=HYPERLINK("https://www.leilaoonline.net/lote/detalhe/114179", "TRATOR MASSEY FERGUSSON 65X; ANO 69/70")</f>
      </c>
      <c r="C51" s="4" t="inlineStr">
        <is>
          <t>Não vendido</t>
        </is>
      </c>
      <c r="D51" s="4" t="inlineStr">
        <is>
          <t>40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=HYPERLINK("https://www.leilaoonline.net/lote/detalhe/113466", "043")</f>
      </c>
      <c r="B52" s="4" t="s">
        <f>=HYPERLINK("https://www.leilaoonline.net/lote/detalhe/113466", "TRATOR VALMET; MODELO 65 ID.; ANO 78 -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19.500,00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=HYPERLINK("https://www.leilaoonline.net/lote/detalhe/113472", "044")</f>
      </c>
      <c r="B53" s="4" t="s">
        <f>=HYPERLINK("https://www.leilaoonline.net/lote/detalhe/113472", "TRATOR FORD 8 BR; SEM ANO DE IDENTIFICAÇÃO OU PLAQUETA")</f>
      </c>
      <c r="C53" s="4" t="inlineStr">
        <is>
          <t>Não vendido</t>
        </is>
      </c>
      <c r="D53" s="4" t="inlineStr">
        <is>
          <t>50</t>
        </is>
      </c>
      <c r="E53" s="5" t="inlineStr">
        <is>
          <t>14.250,00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=HYPERLINK("https://www.leilaoonline.net/lote/detalhe/113467", "045")</f>
      </c>
      <c r="B54" s="4" t="s">
        <f>=HYPERLINK("https://www.leilaoonline.net/lote/detalhe/113467", "GRADE ARADORA DE ARRASTO 14 X 28 POLEGADAS; ANO 2021; ESPESSAMENTO 27CM")</f>
      </c>
      <c r="C54" s="4" t="inlineStr">
        <is>
          <t>Não vendido</t>
        </is>
      </c>
      <c r="D54" s="4" t="inlineStr">
        <is>
          <t>20</t>
        </is>
      </c>
      <c r="E54" s="5" t="inlineStr">
        <is>
          <t>7.250,00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=HYPERLINK("https://www.leilaoonline.net/lote/detalhe/113485", "046")</f>
      </c>
      <c r="B55" s="4" t="s">
        <f>=HYPERLINK("https://www.leilaoonline.net/lote/detalhe/113485", "veja o vídeo!! PÁ CARREGADEIRA MICHIGAN 75 III.; ANO 1978 - FUNCIONANDO")</f>
      </c>
      <c r="C55" s="4" t="inlineStr">
        <is>
          <t>Não vendido</t>
        </is>
      </c>
      <c r="D55" s="4" t="inlineStr">
        <is>
          <t>42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=HYPERLINK("https://www.leilaoonline.net/lote/detalhe/114485", "047")</f>
      </c>
      <c r="B56" s="4" t="s">
        <f>=HYPERLINK("https://www.leilaoonline.net/lote/detalhe/114485", "CONTAINER MARÍTIMO DE 6M; REVESTIDO PARA ESCRITÓRIO")</f>
      </c>
      <c r="C56" s="4" t="inlineStr">
        <is>
          <t>Não vendido</t>
        </is>
      </c>
      <c r="D56" s="4" t="inlineStr">
        <is>
          <t>29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=HYPERLINK("https://www.leilaoonline.net/lote/detalhe/113476", "048")</f>
      </c>
      <c r="B57" s="4" t="s">
        <f>=HYPERLINK("https://www.leilaoonline.net/lote/detalhe/113476", "GRADE ARADORA; 20 DISCOS X 26; TRANSPORTE NO HIDRÁULICO")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4.000,00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=HYPERLINK("https://www.leilaoonline.net/lote/detalhe/113477", "049")</f>
      </c>
      <c r="B58" s="4" t="s">
        <f>=HYPERLINK("https://www.leilaoonline.net/lote/detalhe/113477", "GRADE ARADORA; 14 DISCOS X 26")</f>
      </c>
      <c r="C58" s="4" t="inlineStr">
        <is>
          <t>Não vendido</t>
        </is>
      </c>
      <c r="D58" s="4" t="inlineStr">
        <is>
          <t>18</t>
        </is>
      </c>
      <c r="E58" s="5" t="inlineStr">
        <is>
          <t>4.750,00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=HYPERLINK("https://www.leilaoonline.net/lote/detalhe/113478", "050")</f>
      </c>
      <c r="B59" s="4" t="s">
        <f>=HYPERLINK("https://www.leilaoonline.net/lote/detalhe/113478", "RECOLHEDORA DE FEIJÃO; MARCA MIAC")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=HYPERLINK("https://www.leilaoonline.net/lote/detalhe/113488", "053")</f>
      </c>
      <c r="B60" s="4" t="s">
        <f>=HYPERLINK("https://www.leilaoonline.net/lote/detalhe/113488", "CARRETA PARA TRANSPORTE DE MADEIRA")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=HYPERLINK("https://www.leilaoonline.net/lote/detalhe/113486", "054")</f>
      </c>
      <c r="B61" s="4" t="s">
        <f>=HYPERLINK("https://www.leilaoonline.net/lote/detalhe/113486", "COLHEDEIRA DE MILHO DE UMA RUA; MARCA PENHA")</f>
      </c>
      <c r="C61" s="4" t="inlineStr">
        <is>
          <t>Não vendido</t>
        </is>
      </c>
      <c r="D61" s="4" t="inlineStr">
        <is>
          <t>11</t>
        </is>
      </c>
      <c r="E61" s="5" t="inlineStr">
        <is>
          <t>9.500,00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=HYPERLINK("https://www.leilaoonline.net/lote/detalhe/113480", "055")</f>
      </c>
      <c r="B62" s="4" t="s">
        <f>=HYPERLINK("https://www.leilaoonline.net/lote/detalhe/113480", "MOTOR LIEBHERR DA ESCAVADEIRA; 6 CILINDROS; ANO 2000; COMPLETO")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=HYPERLINK("https://www.leilaoonline.net/lote/detalhe/113482", "056")</f>
      </c>
      <c r="B63" s="4" t="s">
        <f>=HYPERLINK("https://www.leilaoonline.net/lote/detalhe/113482", "2 TRINCHAS DE 2 METROS")</f>
      </c>
      <c r="C63" s="4" t="inlineStr">
        <is>
          <t>Não vendido</t>
        </is>
      </c>
      <c r="D63" s="4" t="inlineStr">
        <is>
          <t>2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=HYPERLINK("https://www.leilaoonline.net/lote/detalhe/113489", "057")</f>
      </c>
      <c r="B64" s="4" t="s">
        <f>=HYPERLINK("https://www.leilaoonline.net/lote/detalhe/113489", "PLAINA DE 2 RODAS (PUXADA POR TRATOR)")</f>
      </c>
      <c r="C64" s="4" t="inlineStr">
        <is>
          <t>Vendido</t>
        </is>
      </c>
      <c r="D64" s="4" t="inlineStr">
        <is>
          <t>17</t>
        </is>
      </c>
      <c r="E64" s="5" t="inlineStr">
        <is>
          <t>5.950,00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=HYPERLINK("https://www.leilaoonline.net/lote/detalhe/113483", "058")</f>
      </c>
      <c r="B65" s="4" t="s">
        <f>=HYPERLINK("https://www.leilaoonline.net/lote/detalhe/113483", "BRAÇO DE RETRO ESCAVADEIRA PARA MINI CARREGADEIRA")</f>
      </c>
      <c r="C65" s="4" t="inlineStr">
        <is>
          <t>Não vendido</t>
        </is>
      </c>
      <c r="D65" s="4" t="inlineStr">
        <is>
          <t>12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=HYPERLINK("https://www.leilaoonline.net/lote/detalhe/113484", "059")</f>
      </c>
      <c r="B66" s="4" t="s">
        <f>=HYPERLINK("https://www.leilaoonline.net/lote/detalhe/113484", "veja o vídeo!! MOTOR MERCEDES BENZ; MODELO 1721; COMPLETO - FUNCIONANDO")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=HYPERLINK("https://www.leilaoonline.net/lote/detalhe/113479", "060")</f>
      </c>
      <c r="B67" s="4" t="s">
        <f>=HYPERLINK("https://www.leilaoonline.net/lote/detalhe/113479", "BRITADOR CONE; 120 TS; DESMONTADO")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16.250,00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=HYPERLINK("https://www.leilaoonline.net/lote/detalhe/113487", "061")</f>
      </c>
      <c r="B68" s="4" t="s">
        <f>=HYPERLINK("https://www.leilaoonline.net/lote/detalhe/113487", "4 BOMBAS DE 400 CV CADA")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=HYPERLINK("https://www.leilaoonline.net/lote/detalhe/113497", "062")</f>
      </c>
      <c r="B69" s="4" t="s">
        <f>=HYPERLINK("https://www.leilaoonline.net/lote/detalhe/113497", "SERRA DE FITA; PARA FERRO, MADEIRA E OUTROS; COM ACESSÓRIO DE SOLDAR A SERRA")</f>
      </c>
      <c r="C69" s="4" t="inlineStr">
        <is>
          <t>Não 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=HYPERLINK("https://www.leilaoonline.net/lote/detalhe/114389", "064")</f>
      </c>
      <c r="B70" s="4" t="s">
        <f>=HYPERLINK("https://www.leilaoonline.net/lote/detalhe/114389", "CARROCERIA PARA TRUCK GUARDA BAIXA; MEDIDAS 7.70M X 2.50M")</f>
      </c>
      <c r="C70" s="4" t="inlineStr">
        <is>
          <t>Não vendido</t>
        </is>
      </c>
      <c r="D70" s="4" t="inlineStr">
        <is>
          <t>28</t>
        </is>
      </c>
      <c r="E70" s="5" t="inlineStr">
        <is>
          <t>7.750,00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=HYPERLINK("https://www.leilaoonline.net/lote/detalhe/113502", "065")</f>
      </c>
      <c r="B71" s="4" t="s">
        <f>=HYPERLINK("https://www.leilaoonline.net/lote/detalhe/113502", "TRATOR VALMET MODELO 68; ANO 1982 - FUNCIONANDO")</f>
      </c>
      <c r="C71" s="4" t="inlineStr">
        <is>
          <t>Não vendido</t>
        </is>
      </c>
      <c r="D71" s="4" t="inlineStr">
        <is>
          <t>33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=HYPERLINK("https://www.leilaoonline.net/lote/detalhe/113494", "066")</f>
      </c>
      <c r="B72" s="4" t="s">
        <f>=HYPERLINK("https://www.leilaoonline.net/lote/detalhe/113494", "SULCADOR DE CANA; MARCA DMB; COM DISCOS DE CORTE PARA PLANTIO DIRETO")</f>
      </c>
      <c r="C72" s="4" t="inlineStr">
        <is>
          <t>Vendido</t>
        </is>
      </c>
      <c r="D72" s="4" t="inlineStr">
        <is>
          <t>61</t>
        </is>
      </c>
      <c r="E72" s="5" t="inlineStr">
        <is>
          <t>18.250,00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=HYPERLINK("https://www.leilaoonline.net/lote/detalhe/113501", "067")</f>
      </c>
      <c r="B73" s="4" t="s">
        <f>=HYPERLINK("https://www.leilaoonline.net/lote/detalhe/113501", "CARRETA/TANQUE DE ÁGUA")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2.800,00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=HYPERLINK("https://www.leilaoonline.net/lote/detalhe/113490", "068")</f>
      </c>
      <c r="B74" s="4" t="s">
        <f>=HYPERLINK("https://www.leilaoonline.net/lote/detalhe/113490", "PENEIRA VIBRATÓRIA COM 7 METROS DE COMPRIMENTO DE 3 DEC.")</f>
      </c>
      <c r="C74" s="4" t="inlineStr">
        <is>
          <t>Vendido</t>
        </is>
      </c>
      <c r="D74" s="4" t="inlineStr">
        <is>
          <t>192</t>
        </is>
      </c>
      <c r="E74" s="5" t="inlineStr">
        <is>
          <t>100.500,00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=HYPERLINK("https://www.leilaoonline.net/lote/detalhe/113495", "069")</f>
      </c>
      <c r="B75" s="4" t="s">
        <f>=HYPERLINK("https://www.leilaoonline.net/lote/detalhe/113495", "MOTOR GERADOR MERCEDES BENZ; 4 CILINDROS; 30/40 KVA (ALTERNADOR)")</f>
      </c>
      <c r="C75" s="4" t="inlineStr">
        <is>
          <t>Não vendido</t>
        </is>
      </c>
      <c r="D75" s="4" t="inlineStr">
        <is>
          <t>23</t>
        </is>
      </c>
      <c r="E75" s="5" t="inlineStr">
        <is>
          <t>12.000,00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=HYPERLINK("https://www.leilaoonline.net/lote/detalhe/113496", "070")</f>
      </c>
      <c r="B76" s="4" t="s">
        <f>=HYPERLINK("https://www.leilaoonline.net/lote/detalhe/113496", "CAPOTA DE FIBRA PARA CAMINHONETE S10; CABINADO SIMPLES")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=HYPERLINK("https://www.leilaoonline.net/lote/detalhe/113503", "071")</f>
      </c>
      <c r="B77" s="4" t="s">
        <f>=HYPERLINK("https://www.leilaoonline.net/lote/detalhe/113503", "TRATOR CBT 8440; COM DIREÇÃO HIDRÁULICA; ANO 1986")</f>
      </c>
      <c r="C77" s="4" t="inlineStr">
        <is>
          <t>Não vendido</t>
        </is>
      </c>
      <c r="D77" s="4" t="inlineStr">
        <is>
          <t>46</t>
        </is>
      </c>
      <c r="E77" s="5" t="inlineStr">
        <is>
          <t>25.500,00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=HYPERLINK("https://www.leilaoonline.net/lote/detalhe/114391", "072")</f>
      </c>
      <c r="B78" s="4" t="s">
        <f>=HYPERLINK("https://www.leilaoonline.net/lote/detalhe/114391", "CARRETA 2 RODAS PARA TRATOR")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2.200,00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=HYPERLINK("https://www.leilaoonline.net/lote/detalhe/114410", "073")</f>
      </c>
      <c r="B79" s="4" t="s">
        <f>=HYPERLINK("https://www.leilaoonline.net/lote/detalhe/114410", "GERADOR YAMAHA EF 6000 PARTIDA ELÉTRICA E MANUAL; A GASOLINA  4 TEMPOS 11/220 E 12 VOLTS")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=HYPERLINK("https://www.leilaoonline.net/lote/detalhe/114699", "080")</f>
      </c>
      <c r="B80" s="4" t="s">
        <f>=HYPERLINK("https://www.leilaoonline.net/lote/detalhe/114699", "GERADOR DE ENERGIA  PRA SOLDA; MARCA BAMBOZZI; 375")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4.050,00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=HYPERLINK("https://www.leilaoonline.net/lote/detalhe/114702", "081")</f>
      </c>
      <c r="B81" s="4" t="s">
        <f>=HYPERLINK("https://www.leilaoonline.net/lote/detalhe/114702", "MOTOR")</f>
      </c>
      <c r="C81" s="4" t="inlineStr">
        <is>
          <t>Não vendido</t>
        </is>
      </c>
      <c r="D81" s="4" t="inlineStr">
        <is>
          <t>29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=HYPERLINK("https://www.leilaoonline.net/lote/detalhe/113499", "083")</f>
      </c>
      <c r="B82" s="4" t="s">
        <f>=HYPERLINK("https://www.leilaoonline.net/lote/detalhe/113499", "JETBOOD 5 LUGARES, ANO 2013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13.500,00</t>
        </is>
      </c>
      <c r="F82" s="4" t="inlineStr">
        <is>
          <t>1500.00</t>
        </is>
      </c>
    </row>
    <row collapsed="false" customFormat="false" customHeight="false" hidden="false" ht="12.1" outlineLevel="0" r="83">
      <c r="A83" s="5" t="s">
        <f>=HYPERLINK("https://www.leilaoonline.net/lote/detalhe/113500", "084")</f>
      </c>
      <c r="B83" s="4" t="s">
        <f>=HYPERLINK("https://www.leilaoonline.net/lote/detalhe/113500", "CONCHA DE HIDRAULICO PARA TRATOR")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=HYPERLINK("https://www.leilaoonline.net/lote/detalhe/113505", "085")</f>
      </c>
      <c r="B84" s="4" t="s">
        <f>=HYPERLINK("https://www.leilaoonline.net/lote/detalhe/113505", "AR CONDICIONADO DE JANELA 18.000 BTUS; MARCA SPRINGER; QUENTE E FRIO")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=HYPERLINK("https://www.leilaoonline.net/lote/detalhe/113506", "086")</f>
      </c>
      <c r="B85" s="4" t="s">
        <f>=HYPERLINK("https://www.leilaoonline.net/lote/detalhe/113506", "CARRETA PRETA; 1978/1978; PARA 30 MIL LITROS; TODA EM AÇO INÓX; PESO DO TANQUE: 11 TONELADAS; COM DOCUMENTO EM DIA")</f>
      </c>
      <c r="C85" s="4" t="inlineStr">
        <is>
          <t>Não vendido</t>
        </is>
      </c>
      <c r="D85" s="4" t="inlineStr">
        <is>
          <t>5</t>
        </is>
      </c>
      <c r="E85" s="5" t="inlineStr">
        <is>
          <t>13.000,00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=HYPERLINK("https://www.leilaoonline.net/lote/detalhe/113507", "087")</f>
      </c>
      <c r="B86" s="4" t="s">
        <f>=HYPERLINK("https://www.leilaoonline.net/lote/detalhe/113507", "CARRETA REB/FNV FRUEHAUF; PRETA; 1974/1974; PARA 30 MIL LITROS; TODA EM AÇO INÓX; PESO DO TANQUE: 11 TONELADAS; COM DOCUMENTO EM DIA")</f>
      </c>
      <c r="C86" s="4" t="inlineStr">
        <is>
          <t>Não vendido</t>
        </is>
      </c>
      <c r="D86" s="4" t="inlineStr">
        <is>
          <t>2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=HYPERLINK("https://www.leilaoonline.net/lote/detalhe/113508", "088")</f>
      </c>
      <c r="B87" s="4" t="s">
        <f>=HYPERLINK("https://www.leilaoonline.net/lote/detalhe/113508", "50 TONELADAS DE TUBOS DE 8.10.12.14 POLEGADAS; COMPRIMENTO DE 8 METROS E 12 METROS")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2,00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=HYPERLINK("https://www.leilaoonline.net/lote/detalhe/113509", "089")</f>
      </c>
      <c r="B88" s="4" t="s">
        <f>=HYPERLINK("https://www.leilaoonline.net/lote/detalhe/113509", "MOINHO DE BOLA")</f>
      </c>
      <c r="C88" s="4" t="inlineStr">
        <is>
          <t>Vendido</t>
        </is>
      </c>
      <c r="D88" s="4" t="inlineStr">
        <is>
          <t>18</t>
        </is>
      </c>
      <c r="E88" s="5" t="inlineStr">
        <is>
          <t>150.000,00</t>
        </is>
      </c>
      <c r="F88" s="4" t="inlineStr">
        <is>
          <t>1250.00</t>
        </is>
      </c>
    </row>
    <row collapsed="false" customFormat="false" customHeight="false" hidden="false" ht="12.1" outlineLevel="0" r="89">
      <c r="A89" s="5" t="s">
        <f>=HYPERLINK("https://www.leilaoonline.net/lote/detalhe/113510", "090")</f>
      </c>
      <c r="B89" s="4" t="s">
        <f>=HYPERLINK("https://www.leilaoonline.net/lote/detalhe/113510", "MOINHO DE BOLA COMPLETO")</f>
      </c>
      <c r="C89" s="4" t="inlineStr">
        <is>
          <t>Vendido</t>
        </is>
      </c>
      <c r="D89" s="4" t="inlineStr">
        <is>
          <t>24</t>
        </is>
      </c>
      <c r="E89" s="5" t="inlineStr">
        <is>
          <t>150.000,00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=HYPERLINK("https://www.leilaoonline.net/lote/detalhe/113511", "091")</f>
      </c>
      <c r="B90" s="4" t="s">
        <f>=HYPERLINK("https://www.leilaoonline.net/lote/detalhe/113511", "MOINHO DE BOLA")</f>
      </c>
      <c r="C90" s="4" t="inlineStr">
        <is>
          <t>Vendido</t>
        </is>
      </c>
      <c r="D90" s="4" t="inlineStr">
        <is>
          <t>22</t>
        </is>
      </c>
      <c r="E90" s="5" t="inlineStr">
        <is>
          <t>200.000,00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=HYPERLINK("https://www.leilaoonline.net/lote/detalhe/113512", "093")</f>
      </c>
      <c r="B91" s="4" t="s">
        <f>=HYPERLINK("https://www.leilaoonline.net/lote/detalhe/113512", "ALIMENTADOR MARCA ALLIS 1.50 DE LARGURA POR 4 DE COMPRIMENTO")</f>
      </c>
      <c r="C91" s="4" t="inlineStr">
        <is>
          <t>Não vendido</t>
        </is>
      </c>
      <c r="D91" s="4" t="inlineStr">
        <is>
          <t>14</t>
        </is>
      </c>
      <c r="E91" s="5" t="inlineStr">
        <is>
          <t>22.000,00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=HYPERLINK("https://www.leilaoonline.net/lote/detalhe/113513", "094")</f>
      </c>
      <c r="B92" s="4" t="s">
        <f>=HYPERLINK("https://www.leilaoonline.net/lote/detalhe/113513", "CADEIRA ELÉTRICA (ODONTOLOGIA, ESTÉTICA E OUTROS); VÁRIAS POSIÇÕES - FUNCIONANDO")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=HYPERLINK("https://www.leilaoonline.net/lote/detalhe/113514", "095")</f>
      </c>
      <c r="B93" s="4" t="s">
        <f>=HYPERLINK("https://www.leilaoonline.net/lote/detalhe/113514", "FOGÃO INDUSTRIAL DE INÓX; COM 4 E 6 BOCAS")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=HYPERLINK("https://www.leilaoonline.net/lote/detalhe/113515", "096")</f>
      </c>
      <c r="B94" s="4" t="s">
        <f>=HYPERLINK("https://www.leilaoonline.net/lote/detalhe/113515", "CHOCADEIRA DE OVO DE AVESTRUZ E NASCEDOURO")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=HYPERLINK("https://www.leilaoonline.net/lote/detalhe/113516", "097")</f>
      </c>
      <c r="B95" s="4" t="s">
        <f>=HYPERLINK("https://www.leilaoonline.net/lote/detalhe/113516", "PULVERIZADOR DE 400L; HATSUTA")</f>
      </c>
      <c r="C95" s="4" t="inlineStr">
        <is>
          <t>Não vendido</t>
        </is>
      </c>
      <c r="D95" s="4" t="inlineStr">
        <is>
          <t>3</t>
        </is>
      </c>
      <c r="E95" s="5" t="inlineStr">
        <is>
          <t>1.600,00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=HYPERLINK("https://www.leilaoonline.net/lote/detalhe/113517", "099")</f>
      </c>
      <c r="B96" s="4" t="s">
        <f>=HYPERLINK("https://www.leilaoonline.net/lote/detalhe/113517", "PULVERIZADOR JACTO DE 500L")</f>
      </c>
      <c r="C96" s="4" t="inlineStr">
        <is>
          <t>Não vendido</t>
        </is>
      </c>
      <c r="D96" s="4" t="inlineStr">
        <is>
          <t>4</t>
        </is>
      </c>
      <c r="E96" s="5" t="inlineStr">
        <is>
          <t>1.750,00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=HYPERLINK("https://www.leilaoonline.net/lote/detalhe/113518", "100")</f>
      </c>
      <c r="B97" s="4" t="s">
        <f>=HYPERLINK("https://www.leilaoonline.net/lote/detalhe/113518", "GRADE NIVELADORA 44 DISCOS; MANCAL A ÓLEO; MARCA PICCIN")</f>
      </c>
      <c r="C97" s="4" t="inlineStr">
        <is>
          <t>Não vendido</t>
        </is>
      </c>
      <c r="D97" s="4" t="inlineStr">
        <is>
          <t>18</t>
        </is>
      </c>
      <c r="E97" s="5" t="inlineStr">
        <is>
          <t>11.500,00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=HYPERLINK("https://www.leilaoonline.net/lote/detalhe/113519", "101")</f>
      </c>
      <c r="B98" s="4" t="s">
        <f>=HYPERLINK("https://www.leilaoonline.net/lote/detalhe/113519", "CHARRETE TROLE PARA PONEI")</f>
      </c>
      <c r="C98" s="4" t="inlineStr">
        <is>
          <t>Não vendido</t>
        </is>
      </c>
      <c r="D98" s="4" t="inlineStr">
        <is>
          <t>3</t>
        </is>
      </c>
      <c r="E98" s="5" t="inlineStr">
        <is>
          <t>1.600,00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=HYPERLINK("https://www.leilaoonline.net/lote/detalhe/114280", "102")</f>
      </c>
      <c r="B99" s="4" t="s">
        <f>=HYPERLINK("https://www.leilaoonline.net/lote/detalhe/114280", "TANQUE DE 2.000L; NA CARRETA; SEM RODAS")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=HYPERLINK("https://www.leilaoonline.net/lote/detalhe/113520", "103")</f>
      </c>
      <c r="B100" s="4" t="s">
        <f>=HYPERLINK("https://www.leilaoonline.net/lote/detalhe/113520", "PLANTADEIRA 2 LINHAS")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1.100,00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=HYPERLINK("https://www.leilaoonline.net/lote/detalhe/113521", "104")</f>
      </c>
      <c r="B101" s="4" t="s">
        <f>=HYPERLINK("https://www.leilaoonline.net/lote/detalhe/113521", "MUNCK 8 TONELADAS; COM GIRO 360 GRAUS - FUNCIONANDO")</f>
      </c>
      <c r="C101" s="4" t="inlineStr">
        <is>
          <t>Vendido</t>
        </is>
      </c>
      <c r="D101" s="4" t="inlineStr">
        <is>
          <t>52</t>
        </is>
      </c>
      <c r="E101" s="5" t="inlineStr">
        <is>
          <t>48.500,00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=HYPERLINK("https://www.leilaoonline.net/lote/detalhe/113523", "223")</f>
      </c>
      <c r="B102" s="4" t="s">
        <f>=HYPERLINK("https://www.leilaoonline.net/lote/detalhe/113523", "(LT123) UNIDADE CONDENSADORA GREE + EVAPORADORA • 41.000 BTU")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=HYPERLINK("https://www.leilaoonline.net/lote/detalhe/113524", "224")</f>
      </c>
      <c r="B103" s="4" t="s">
        <f>=HYPERLINK("https://www.leilaoonline.net/lote/detalhe/113524", "(LT124) UNIDADE CONDENSADORA GREE + EVAPORADORA • 41.000 BTU")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=HYPERLINK("https://www.leilaoonline.net/lote/detalhe/113525", "225")</f>
      </c>
      <c r="B104" s="4" t="s">
        <f>=HYPERLINK("https://www.leilaoonline.net/lote/detalhe/113525", "(LT125) UNIDADE CONDENSADORA GREE + EVAPORADORA • 41.000 BTU")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=HYPERLINK("https://www.leilaoonline.net/lote/detalhe/113526", "226")</f>
      </c>
      <c r="B105" s="4" t="s">
        <f>=HYPERLINK("https://www.leilaoonline.net/lote/detalhe/113526", "(LT126) UNIDADE CONDENSADORA GREE + EVAPORADORA • 41.000 BTU")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250,00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=HYPERLINK("https://www.leilaoonline.net/lote/detalhe/113527", "227")</f>
      </c>
      <c r="B106" s="4" t="s">
        <f>=HYPERLINK("https://www.leilaoonline.net/lote/detalhe/113527", "(LT127) UNIDADE CONDENSADORA GREE + EVAPORADORA • 41.000 BTU")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=HYPERLINK("https://www.leilaoonline.net/lote/detalhe/113528", "228")</f>
      </c>
      <c r="B107" s="4" t="s">
        <f>=HYPERLINK("https://www.leilaoonline.net/lote/detalhe/113528", "(LT128) UNIDADE CONDENSADORA GREE + EVAPORADORA • 41.000 BTU")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=HYPERLINK("https://www.leilaoonline.net/lote/detalhe/113529", "229")</f>
      </c>
      <c r="B108" s="4" t="s">
        <f>=HYPERLINK("https://www.leilaoonline.net/lote/detalhe/113529", "(LT129) UNIDADE CONDENSADORA GREE + EVAPORADORA • 41.000 BTU")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=HYPERLINK("https://www.leilaoonline.net/lote/detalhe/113530", "230")</f>
      </c>
      <c r="B109" s="4" t="s">
        <f>=HYPERLINK("https://www.leilaoonline.net/lote/detalhe/113530", "(LT130) UNIDADE CONDENSADORA GREE + EVAPORADORA • 41.000 BTU")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=HYPERLINK("https://www.leilaoonline.net/lote/detalhe/113531", "231")</f>
      </c>
      <c r="B110" s="4" t="s">
        <f>=HYPERLINK("https://www.leilaoonline.net/lote/detalhe/113531", "(LT131) UNIDADE CONDENSADORA FUJITSU + EVAPORADORA • 12.000 BTU")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250,00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=HYPERLINK("https://www.leilaoonline.net/lote/detalhe/113532", "232")</f>
      </c>
      <c r="B111" s="4" t="s">
        <f>=HYPERLINK("https://www.leilaoonline.net/lote/detalhe/113532", "(LT132) UNIDADE CONDENSADORA FUJITSU + EVAPORADORA • 12.000 BTU")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250,00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=HYPERLINK("https://www.leilaoonline.net/lote/detalhe/113533", "233")</f>
      </c>
      <c r="B112" s="4" t="s">
        <f>=HYPERLINK("https://www.leilaoonline.net/lote/detalhe/113533", "(LT133) UNIDADE CONDENSADORA FUJITSU + EVAPORADORA • 12.000 BTU")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=HYPERLINK("https://www.leilaoonline.net/lote/detalhe/113534", "234")</f>
      </c>
      <c r="B113" s="4" t="s">
        <f>=HYPERLINK("https://www.leilaoonline.net/lote/detalhe/113534", "(LT134) UNIDADE CONDENSADORA SPRINGER CARRIER + EVAPORADORA • 90.000 BTU")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400,00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=HYPERLINK("https://www.leilaoonline.net/lote/detalhe/113535", "235")</f>
      </c>
      <c r="B114" s="4" t="s">
        <f>=HYPERLINK("https://www.leilaoonline.net/lote/detalhe/113535", "(LT130A) TRANSFORMADOR")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1.300,00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=HYPERLINK("https://www.leilaoonline.net/lote/detalhe/113536", "237")</f>
      </c>
      <c r="B115" s="4" t="s">
        <f>=HYPERLINK("https://www.leilaoonline.net/lote/detalhe/113536", "(LT137) SECADORECOAIR MOD ED100")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=HYPERLINK("https://www.leilaoonline.net/lote/detalhe/113537", "238")</f>
      </c>
      <c r="B116" s="4" t="s">
        <f>=HYPERLINK("https://www.leilaoonline.net/lote/detalhe/113537", "(LT138) CORTINA DE AR GREE")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=HYPERLINK("https://www.leilaoonline.net/lote/detalhe/113538", "239")</f>
      </c>
      <c r="B117" s="4" t="s">
        <f>=HYPERLINK("https://www.leilaoonline.net/lote/detalhe/113538", "(LT139) COMPRESSOR ATLAS COPCO")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=HYPERLINK("https://www.leilaoonline.net/lote/detalhe/113539", "240")</f>
      </c>
      <c r="B118" s="4" t="s">
        <f>=HYPERLINK("https://www.leilaoonline.net/lote/detalhe/113539", "(LT140) COMPRESSOR ATLAS COPCO")</f>
      </c>
      <c r="C118" s="4" t="inlineStr">
        <is>
          <t>Não vendido</t>
        </is>
      </c>
      <c r="D118" s="4" t="inlineStr">
        <is>
          <t>4</t>
        </is>
      </c>
      <c r="E118" s="5" t="inlineStr">
        <is>
          <t>1.450,00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=HYPERLINK("https://www.leilaoonline.net/lote/detalhe/113540", "241")</f>
      </c>
      <c r="B119" s="4" t="s">
        <f>=HYPERLINK("https://www.leilaoonline.net/lote/detalhe/113540", "RACK FURAKAWA RACK ABERTO ENTERPRISE 45U")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=HYPERLINK("https://www.leilaoonline.net/lote/detalhe/113541", "262")</f>
      </c>
      <c r="B120" s="4" t="s">
        <f>=HYPERLINK("https://www.leilaoonline.net/lote/detalhe/113541", "LOTE 08 - CARRETA REBOQUE 4 PNEUS COM 2 BANHEIROS QUÍMICOS MÓVEIS MASCULINO E FEMININO; C/ ÁRMARIO DE FERRO E CAIXA D'ÁGUA INÓX")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1.900,00</t>
        </is>
      </c>
      <c r="F1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2026-06-30T16:47:32.00Z</dcterms:created>
  <dc:creator>Tellks Tecnologia</dc:creator>
  <cp:revision>0</cp:revision>
</cp:coreProperties>
</file>