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Escav. • Motoniv. • Michigan • Caminhões MBenz • Cargo 1933 • Tratores Valmet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=HYPERLINK("https://www.leilaoonline.net/lote/detalhe/116044", "001")</f>
      </c>
      <c r="B11" s="4" t="s">
        <f>=HYPERLINK("https://www.leilaoonline.net/lote/detalhe/116044", "veja o vídeo!! PÁ CARREGADEIRA MICHIGAN 75 III.; ANO 1978")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=HYPERLINK("https://www.leilaoonline.net/lote/detalhe/116025", "002")</f>
      </c>
      <c r="B12" s="4" t="s">
        <f>=HYPERLINK("https://www.leilaoonline.net/lote/detalhe/116025", "veja o vídeo!! ESCAVADEIRA HIDRÁULICA JCB JS 200; ANO 2013; 8535 HORAS")</f>
      </c>
      <c r="C12" s="4" t="inlineStr">
        <is>
          <t>Não vendido</t>
        </is>
      </c>
      <c r="D12" s="4" t="inlineStr">
        <is>
          <t>118</t>
        </is>
      </c>
      <c r="E12" s="5" t="inlineStr">
        <is>
          <t>309.000,00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=HYPERLINK("https://www.leilaoonline.net/lote/detalhe/117829", "003")</f>
      </c>
      <c r="B13" s="4" t="s">
        <f>=HYPERLINK("https://www.leilaoonline.net/lote/detalhe/117829", "ESCAVADEIRA; MARCA JHON DEERE; MODELO CLD 200")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40.250,00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=HYPERLINK("https://www.leilaoonline.net/lote/detalhe/117760", "004")</f>
      </c>
      <c r="B14" s="4" t="s">
        <f>=HYPERLINK("https://www.leilaoonline.net/lote/detalhe/117760", "ESCAVADEIRA; MARCA JHON DEERE; MODELO CLC 200")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36.500,00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=HYPERLINK("https://www.leilaoonline.net/lote/detalhe/116026", "005")</f>
      </c>
      <c r="B15" s="4" t="s">
        <f>=HYPERLINK("https://www.leilaoonline.net/lote/detalhe/116026", "veja o vídeo!! RETROESCAVADEIRA; NEW HOLLAND L90; ANO 2007; 4X2")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96.750,00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=HYPERLINK("https://www.leilaoonline.net/lote/detalhe/116011", "006")</f>
      </c>
      <c r="B16" s="4" t="s">
        <f>=HYPERLINK("https://www.leilaoonline.net/lote/detalhe/116011", "PÁ CARREGADEIRA MICHIGAN 75 III; ANO 1980")</f>
      </c>
      <c r="C16" s="4" t="inlineStr">
        <is>
          <t>Não vendido</t>
        </is>
      </c>
      <c r="D16" s="4" t="inlineStr">
        <is>
          <t>115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=HYPERLINK("https://www.leilaoonline.net/lote/detalhe/117832", "007")</f>
      </c>
      <c r="B17" s="4" t="s">
        <f>=HYPERLINK("https://www.leilaoonline.net/lote/detalhe/117832", "ESCAVADEIRA HIDRÁULICA; CASE 240; ANO 2020; 3 MIL HORAS")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475.000,00</t>
        </is>
      </c>
      <c r="F17" s="4" t="inlineStr">
        <is>
          <t>25000.00</t>
        </is>
      </c>
    </row>
    <row collapsed="false" customFormat="false" customHeight="false" hidden="false" ht="12.1" outlineLevel="0" r="18">
      <c r="A18" s="5" t="s">
        <f>=HYPERLINK("https://www.leilaoonline.net/lote/detalhe/116009", "008")</f>
      </c>
      <c r="B18" s="4" t="s">
        <f>=HYPERLINK("https://www.leilaoonline.net/lote/detalhe/116009", "5 PÁS CARREGADEIRA, VOLVO L90F, CAT 962 G e 962 H")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196.500,00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=HYPERLINK("https://www.leilaoonline.net/lote/detalhe/117758", "009")</f>
      </c>
      <c r="B19" s="4" t="s">
        <f>=HYPERLINK("https://www.leilaoonline.net/lote/detalhe/117758", "RETROESCAVADEIRA 4x4 NEW HOLLAND LB90 2010 - FUNCIONANDO")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118.000,00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=HYPERLINK("https://www.leilaoonline.net/lote/detalhe/116041", "010")</f>
      </c>
      <c r="B20" s="4" t="s">
        <f>=HYPERLINK("https://www.leilaoonline.net/lote/detalhe/116041", "veja o vídeo!! RETROESCAVADEIRA VOLVO; MODELO BL60; ANO 2013; 4X4; 3.000 HORAS")</f>
      </c>
      <c r="C20" s="4" t="inlineStr">
        <is>
          <t>Vendido</t>
        </is>
      </c>
      <c r="D20" s="4" t="inlineStr">
        <is>
          <t>96</t>
        </is>
      </c>
      <c r="E20" s="5" t="inlineStr">
        <is>
          <t>190.500,00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=HYPERLINK("https://www.leilaoonline.net/lote/detalhe/117658", "011")</f>
      </c>
      <c r="B21" s="4" t="s">
        <f>=HYPERLINK("https://www.leilaoonline.net/lote/detalhe/117658", "veja o vídeo!! MOTONIVELADORA; MARCA XGMA; MODELO XG31651 - FUNCIONANDO")</f>
      </c>
      <c r="C21" s="4" t="inlineStr">
        <is>
          <t>Vendido</t>
        </is>
      </c>
      <c r="D21" s="4" t="inlineStr">
        <is>
          <t>77</t>
        </is>
      </c>
      <c r="E21" s="5" t="inlineStr">
        <is>
          <t>250.000,00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=HYPERLINK("https://www.leilaoonline.net/lote/detalhe/117833", "012")</f>
      </c>
      <c r="B22" s="4" t="s">
        <f>=HYPERLINK("https://www.leilaoonline.net/lote/detalhe/117833", "ESCAVADEIRA CATERPILLAR 320; ANO 2020; HORIMETRO 3200 HORAS")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580.000,00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=HYPERLINK("https://www.leilaoonline.net/lote/detalhe/117834", "013")</f>
      </c>
      <c r="B23" s="4" t="s">
        <f>=HYPERLINK("https://www.leilaoonline.net/lote/detalhe/117834", "ESCAVADEIRA HYUNDAI 220LC-9 - 2021")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460.000,00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=HYPERLINK("https://www.leilaoonline.net/lote/detalhe/116084", "014")</f>
      </c>
      <c r="B24" s="4" t="s">
        <f>=HYPERLINK("https://www.leilaoonline.net/lote/detalhe/116084", "CARRETA REB/FNV FRUEHAUF; PRETA; 1974/1974; PARA 30 MIL LITROS; TODA EM AÇO INÓX; PESO DO TANQUE: 11 TONELADAS; COM DOCUMENTO EM DIA")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39.750,00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=HYPERLINK("https://www.leilaoonline.net/lote/detalhe/116082", "015")</f>
      </c>
      <c r="B25" s="4" t="s">
        <f>=HYPERLINK("https://www.leilaoonline.net/lote/detalhe/116082", "CARRETA PRETA; 1978/1978; PARA 30 MIL LITROS; TODA EM AÇO INÓX; PESO DO TANQUE: 11 TONELADAS; COM DOCUMENTO EM DIA")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=HYPERLINK("https://www.leilaoonline.net/lote/detalhe/117813", "016")</f>
      </c>
      <c r="B26" s="4" t="s">
        <f>=HYPERLINK("https://www.leilaoonline.net/lote/detalhe/117813", "CAMINHÃO FORD F 7000; MOTOR PERKIS 6CC - IPVA 2022 PAGO")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=HYPERLINK("https://www.leilaoonline.net/lote/detalhe/117804", "017")</f>
      </c>
      <c r="B27" s="4" t="s">
        <f>=HYPERLINK("https://www.leilaoonline.net/lote/detalhe/117804", "CAMINHÃO MERCEDES BENZ L 608 D; 1977/1977; VERMELHA; DIESEL; TURBINADO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32.500,00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=HYPERLINK("https://www.leilaoonline.net/lote/detalhe/117803", "018")</f>
      </c>
      <c r="B28" s="4" t="s">
        <f>=HYPERLINK("https://www.leilaoonline.net/lote/detalhe/117803", "CAMINHÃO FORD/CARGO 1415; 1987/1987; BRANCA; DIESEL 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53.500,00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=HYPERLINK("https://www.leilaoonline.net/lote/detalhe/117802", "019")</f>
      </c>
      <c r="B29" s="4" t="s">
        <f>=HYPERLINK("https://www.leilaoonline.net/lote/detalhe/117802", "CAMINHÃO FORD/F4000; 1983/1983; AZUL; DIESEL; MOTOR MWM 229 -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=HYPERLINK("https://www.leilaoonline.net/lote/detalhe/117650", "020")</f>
      </c>
      <c r="B30" s="4" t="s">
        <f>=HYPERLINK("https://www.leilaoonline.net/lote/detalhe/117650", "CAMINHÃO MERCEDES BENZ/L 1113; 1977/1977; AZUL; DIESEL; TURBINADO; HIDRÁULICO")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=HYPERLINK("https://www.leilaoonline.net/lote/detalhe/117651", "021")</f>
      </c>
      <c r="B31" s="4" t="s">
        <f>=HYPERLINK("https://www.leilaoonline.net/lote/detalhe/117651", "CAMINHÃO MERCEDES BENZ/L 2013; 1977/1977; AZUL; DIESEL; TURBINADO")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=HYPERLINK("https://www.leilaoonline.net/lote/detalhe/117649", "022")</f>
      </c>
      <c r="B32" s="4" t="s">
        <f>=HYPERLINK("https://www.leilaoonline.net/lote/detalhe/117649", "CAMINHÃO FIAT/FNM 180; 1974/1974; AZUL; DIESEL")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=HYPERLINK("https://www.leilaoonline.net/lote/detalhe/117652", "023")</f>
      </c>
      <c r="B33" s="4" t="s">
        <f>=HYPERLINK("https://www.leilaoonline.net/lote/detalhe/117652", "CAMINHÃO MERCEDES BENZ/L 1113; 1978/1978; AZUL; DIESEL")</f>
      </c>
      <c r="C33" s="4" t="inlineStr">
        <is>
          <t>Vendido</t>
        </is>
      </c>
      <c r="D33" s="4" t="inlineStr">
        <is>
          <t>26</t>
        </is>
      </c>
      <c r="E33" s="5" t="inlineStr">
        <is>
          <t>34.000,00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=HYPERLINK("https://www.leilaoonline.net/lote/detalhe/117648", "024")</f>
      </c>
      <c r="B34" s="4" t="s">
        <f>=HYPERLINK("https://www.leilaoonline.net/lote/detalhe/117648", "CAMINHÃO MERCEDES BENZ 608; 1975/1975; LARANJA; DIESEL; CARROCERIA FECHADA/BAÚ")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34.500,00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=HYPERLINK("https://www.leilaoonline.net/lote/detalhe/117653", "025")</f>
      </c>
      <c r="B35" s="4" t="s">
        <f>=HYPERLINK("https://www.leilaoonline.net/lote/detalhe/117653", "CAMINHÃO MERCEDES BENZ 1113; 1969/1969; VERDE; DIESEL")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=HYPERLINK("https://www.leilaoonline.net/lote/detalhe/117647", "026")</f>
      </c>
      <c r="B36" s="4" t="s">
        <f>=HYPERLINK("https://www.leilaoonline.net/lote/detalhe/117647", "veja o vídeo!! CAMINHÃO FORD/CARGO 1933 TL; 2012/2013; BRANCA; DIESEL; CABINE ESTENDIDA")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97.000,00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=HYPERLINK("https://www.leilaoonline.net/lote/detalhe/116078", "027")</f>
      </c>
      <c r="B37" s="4" t="s">
        <f>=HYPERLINK("https://www.leilaoonline.net/lote/detalhe/116078", "veja o vídeo!! ÔNIBUS VW/MASCA GRANFLEX; 2008/2008; BRANCA; DIESEL")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=HYPERLINK("https://www.leilaoonline.net/lote/detalhe/117826", "028")</f>
      </c>
      <c r="B38" s="4" t="s">
        <f>=HYPERLINK("https://www.leilaoonline.net/lote/detalhe/117826", "CHEVROLET S10 ADV FD2; 2018/2019; BRANCA; ALCO./GASOL. - FUNCIONANDO - FROTA 850; CP 119")</f>
      </c>
      <c r="C38" s="4" t="inlineStr">
        <is>
          <t>Vendido</t>
        </is>
      </c>
      <c r="D38" s="4" t="inlineStr">
        <is>
          <t>39</t>
        </is>
      </c>
      <c r="E38" s="5" t="inlineStr">
        <is>
          <t>88.000,00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=HYPERLINK("https://www.leilaoonline.net/lote/detalhe/117827", "029")</f>
      </c>
      <c r="B39" s="4" t="s">
        <f>=HYPERLINK("https://www.leilaoonline.net/lote/detalhe/117827", "CHEVROLET S10 ADV FD2; 2018/2019; CINZA; ALCO./GASOL. - FUNCIONANDO - FROTA 202; CP 120")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85.500,00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=HYPERLINK("https://www.leilaoonline.net/lote/detalhe/117828", "030")</f>
      </c>
      <c r="B40" s="4" t="s">
        <f>=HYPERLINK("https://www.leilaoonline.net/lote/detalhe/117828", "CHEVROLET S10 ADV FD2; 2018/2019; BRANCA; ALCO./GASOL. - FUNCIONANDO - FROTA 446; CP 121")</f>
      </c>
      <c r="C40" s="4" t="inlineStr">
        <is>
          <t>Vendido</t>
        </is>
      </c>
      <c r="D40" s="4" t="inlineStr">
        <is>
          <t>61</t>
        </is>
      </c>
      <c r="E40" s="5" t="inlineStr">
        <is>
          <t>91.250,00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=HYPERLINK("https://www.leilaoonline.net/lote/detalhe/116046", "031")</f>
      </c>
      <c r="B41" s="4" t="s">
        <f>=HYPERLINK("https://www.leilaoonline.net/lote/detalhe/116046", "TRATOR VALMET 60; DIREÇÃO HIDRÁULICA; COM CONJUNTO DE RETROESCAVADEIRA")</f>
      </c>
      <c r="C41" s="4" t="inlineStr">
        <is>
          <t>Vendido</t>
        </is>
      </c>
      <c r="D41" s="4" t="inlineStr">
        <is>
          <t>28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=HYPERLINK("https://www.leilaoonline.net/lote/detalhe/116037", "032")</f>
      </c>
      <c r="B42" s="4" t="s">
        <f>=HYPERLINK("https://www.leilaoonline.net/lote/detalhe/116037", "TRATOR FORD 8830; ANO 2000; TRAÇADO; HIDRÁULICO TRASEIRO; TOMADA DE FORÇA")</f>
      </c>
      <c r="C42" s="4" t="inlineStr">
        <is>
          <t>Não vendido</t>
        </is>
      </c>
      <c r="D42" s="4" t="inlineStr">
        <is>
          <t>68</t>
        </is>
      </c>
      <c r="E42" s="5" t="inlineStr">
        <is>
          <t>73.500,00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=HYPERLINK("https://www.leilaoonline.net/lote/detalhe/116010", "033")</f>
      </c>
      <c r="B43" s="4" t="s">
        <f>=HYPERLINK("https://www.leilaoonline.net/lote/detalhe/116010", "TRATOR VALMET; MODELO 785; ANO 98")</f>
      </c>
      <c r="C43" s="4" t="inlineStr">
        <is>
          <t>Não vendido</t>
        </is>
      </c>
      <c r="D43" s="4" t="inlineStr">
        <is>
          <t>77</t>
        </is>
      </c>
      <c r="E43" s="5" t="inlineStr">
        <is>
          <t>57.500,00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=HYPERLINK("https://www.leilaoonline.net/lote/detalhe/116047", "034")</f>
      </c>
      <c r="B44" s="4" t="s">
        <f>=HYPERLINK("https://www.leilaoonline.net/lote/detalhe/116047", "TRATOR CBT 8440; COM DIREÇÃO HIDRÁULICA; ANO 1986")</f>
      </c>
      <c r="C44" s="4" t="inlineStr">
        <is>
          <t>Não vendido</t>
        </is>
      </c>
      <c r="D44" s="4" t="inlineStr">
        <is>
          <t>54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=HYPERLINK("https://www.leilaoonline.net/lote/detalhe/116032", "035")</f>
      </c>
      <c r="B45" s="4" t="s">
        <f>=HYPERLINK("https://www.leilaoonline.net/lote/detalhe/116032", "TRATOR FORD 6600; ANO 76")</f>
      </c>
      <c r="C45" s="4" t="inlineStr">
        <is>
          <t>Vendido</t>
        </is>
      </c>
      <c r="D45" s="4" t="inlineStr">
        <is>
          <t>26</t>
        </is>
      </c>
      <c r="E45" s="5" t="inlineStr">
        <is>
          <t>56.000,00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=HYPERLINK("https://www.leilaoonline.net/lote/detalhe/117709", "036")</f>
      </c>
      <c r="B46" s="4" t="s">
        <f>=HYPERLINK("https://www.leilaoonline.net/lote/detalhe/117709", "TRATOR MASSEY FERGUSON 299; ANO 1989")</f>
      </c>
      <c r="C46" s="4" t="inlineStr">
        <is>
          <t>Não vendido</t>
        </is>
      </c>
      <c r="D46" s="4" t="inlineStr">
        <is>
          <t>46</t>
        </is>
      </c>
      <c r="E46" s="5" t="inlineStr">
        <is>
          <t>57.500,00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=HYPERLINK("https://www.leilaoonline.net/lote/detalhe/116022", "037")</f>
      </c>
      <c r="B47" s="4" t="s">
        <f>=HYPERLINK("https://www.leilaoonline.net/lote/detalhe/116022", "TRATOR MASSEY FERGUSSON; MODELO 55X; ANO 1971")</f>
      </c>
      <c r="C47" s="4" t="inlineStr">
        <is>
          <t>Não vendido</t>
        </is>
      </c>
      <c r="D47" s="4" t="inlineStr">
        <is>
          <t>75</t>
        </is>
      </c>
      <c r="E47" s="5" t="inlineStr">
        <is>
          <t>28.750,00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=HYPERLINK("https://www.leilaoonline.net/lote/detalhe/116036", "038")</f>
      </c>
      <c r="B48" s="4" t="s">
        <f>=HYPERLINK("https://www.leilaoonline.net/lote/detalhe/116036", "TRATOR MASSEY FERGUSSON 265; ORIGINAL; ANO APROXIMADO 1978")</f>
      </c>
      <c r="C48" s="4" t="inlineStr">
        <is>
          <t>Não vendido</t>
        </is>
      </c>
      <c r="D48" s="4" t="inlineStr">
        <is>
          <t>116</t>
        </is>
      </c>
      <c r="E48" s="5" t="inlineStr">
        <is>
          <t>38.250,00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=HYPERLINK("https://www.leilaoonline.net/lote/detalhe/116042", "039")</f>
      </c>
      <c r="B49" s="4" t="s">
        <f>=HYPERLINK("https://www.leilaoonline.net/lote/detalhe/116042", "veja o vídeo!! TRATOR FORD 6600; COM EQUIPAMENTO DIANTEIRO ADAPTADO PARA PALETEIRA; COMANDO DUPLO; ANO 1982")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39.750,00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=HYPERLINK("https://www.leilaoonline.net/lote/detalhe/116038", "040")</f>
      </c>
      <c r="B50" s="4" t="s">
        <f>=HYPERLINK("https://www.leilaoonline.net/lote/detalhe/116038", "CBT 2600; ANO 1984; TRAÇADO; DIREÇÃO HIDRÁULICA; COM COMPRESSOR DE AR PARA ENCHER CILINDROS DE COMANDO; HIDRÁULICO COM PISTÃO")</f>
      </c>
      <c r="C50" s="4" t="inlineStr">
        <is>
          <t>Não vendido</t>
        </is>
      </c>
      <c r="D50" s="4" t="inlineStr">
        <is>
          <t>72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=HYPERLINK("https://www.leilaoonline.net/lote/detalhe/116043", "041")</f>
      </c>
      <c r="B51" s="4" t="s">
        <f>=HYPERLINK("https://www.leilaoonline.net/lote/detalhe/116043", "veja o vídeo!! TRATOR AGRALE 4300; ANO 1998")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=HYPERLINK("https://www.leilaoonline.net/lote/detalhe/117713", "042")</f>
      </c>
      <c r="B52" s="4" t="s">
        <f>=HYPERLINK("https://www.leilaoonline.net/lote/detalhe/117713", "TRATOR VALMET 600D; ANO 1968")</f>
      </c>
      <c r="C52" s="4" t="inlineStr">
        <is>
          <t>Vendido</t>
        </is>
      </c>
      <c r="D52" s="4" t="inlineStr">
        <is>
          <t>51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=HYPERLINK("https://www.leilaoonline.net/lote/detalhe/116039", "043")</f>
      </c>
      <c r="B53" s="4" t="s">
        <f>=HYPERLINK("https://www.leilaoonline.net/lote/detalhe/116039", "TRATOR VALMET; MODELO 65 ID.; ANO 78")</f>
      </c>
      <c r="C53" s="4" t="inlineStr">
        <is>
          <t>Não vendido</t>
        </is>
      </c>
      <c r="D53" s="4" t="inlineStr">
        <is>
          <t>56</t>
        </is>
      </c>
      <c r="E53" s="5" t="inlineStr">
        <is>
          <t>29.000,00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=HYPERLINK("https://www.leilaoonline.net/lote/detalhe/116048", "044")</f>
      </c>
      <c r="B54" s="4" t="s">
        <f>=HYPERLINK("https://www.leilaoonline.net/lote/detalhe/116048", "TRATOR FORD 8 BR; SEM ANO DE IDENTIFICAÇÃO OU PLAQUETA")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=HYPERLINK("https://www.leilaoonline.net/lote/detalhe/116045", "045")</f>
      </c>
      <c r="B55" s="4" t="s">
        <f>=HYPERLINK("https://www.leilaoonline.net/lote/detalhe/116045", "TRATOR MASSEY FERGUSSON 65X; ANO 69/70")</f>
      </c>
      <c r="C55" s="4" t="inlineStr">
        <is>
          <t>Não vendido</t>
        </is>
      </c>
      <c r="D55" s="4" t="inlineStr">
        <is>
          <t>32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=HYPERLINK("https://www.leilaoonline.net/lote/detalhe/116027", "046")</f>
      </c>
      <c r="B56" s="4" t="s">
        <f>=HYPERLINK("https://www.leilaoonline.net/lote/detalhe/116027", "TRATOR VALMET 85 ID.; ANO 78")</f>
      </c>
      <c r="C56" s="4" t="inlineStr">
        <is>
          <t>Não vendido</t>
        </is>
      </c>
      <c r="D56" s="4" t="inlineStr">
        <is>
          <t>49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=HYPERLINK("https://www.leilaoonline.net/lote/detalhe/116024", "047")</f>
      </c>
      <c r="B57" s="4" t="s">
        <f>=HYPERLINK("https://www.leilaoonline.net/lote/detalhe/116024", "TRATOR VALMET 60 ID.; ANO 1970")</f>
      </c>
      <c r="C57" s="4" t="inlineStr">
        <is>
          <t>Vendido</t>
        </is>
      </c>
      <c r="D57" s="4" t="inlineStr">
        <is>
          <t>86</t>
        </is>
      </c>
      <c r="E57" s="5" t="inlineStr">
        <is>
          <t>22.750,00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=HYPERLINK("https://www.leilaoonline.net/lote/detalhe/116101", "048")</f>
      </c>
      <c r="B58" s="4" t="s">
        <f>=HYPERLINK("https://www.leilaoonline.net/lote/detalhe/116101", "FORD MAJOR DEXTRA; ANO INDEFINIDO; SEM PLAQUETA DE IDENTIFICAÇÃO")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=HYPERLINK("https://www.leilaoonline.net/lote/detalhe/116023", "049")</f>
      </c>
      <c r="B59" s="4" t="s">
        <f>=HYPERLINK("https://www.leilaoonline.net/lote/detalhe/116023", "TRATOR VALMET 62 ID.; CAFEEIRO; ANO 76")</f>
      </c>
      <c r="C59" s="4" t="inlineStr">
        <is>
          <t>Não vendido</t>
        </is>
      </c>
      <c r="D59" s="4" t="inlineStr">
        <is>
          <t>96</t>
        </is>
      </c>
      <c r="E59" s="5" t="inlineStr">
        <is>
          <t>25.500,00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=HYPERLINK("https://www.leilaoonline.net/lote/detalhe/116031", "050")</f>
      </c>
      <c r="B60" s="4" t="s">
        <f>=HYPERLINK("https://www.leilaoonline.net/lote/detalhe/116031", "TRATOR VALMET MODELO 68; ANO 1982")</f>
      </c>
      <c r="C60" s="4" t="inlineStr">
        <is>
          <t>Não vendido</t>
        </is>
      </c>
      <c r="D60" s="4" t="inlineStr">
        <is>
          <t>34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=HYPERLINK("https://www.leilaoonline.net/lote/detalhe/116050", "051")</f>
      </c>
      <c r="B61" s="4" t="s">
        <f>=HYPERLINK("https://www.leilaoonline.net/lote/detalhe/116050", "RECOLHEDORA DE FEIJÃO; MARCA MIAC")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=HYPERLINK("https://www.leilaoonline.net/lote/detalhe/116073", "052")</f>
      </c>
      <c r="B62" s="4" t="s">
        <f>=HYPERLINK("https://www.leilaoonline.net/lote/detalhe/116073", "TRANSBORDO DE CANA PARA 8 TONELADAS; MARCA ENGEAGRO")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=HYPERLINK("https://www.leilaoonline.net/lote/detalhe/116062", "053")</f>
      </c>
      <c r="B63" s="4" t="s">
        <f>=HYPERLINK("https://www.leilaoonline.net/lote/detalhe/116062", "TRANSBORDO DE CANA PARA 8 TONELADAS; MARCA ENGEAGRO")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6.250,00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=HYPERLINK("https://www.leilaoonline.net/lote/detalhe/117836", "054")</f>
      </c>
      <c r="B64" s="4" t="s">
        <f>=HYPERLINK("https://www.leilaoonline.net/lote/detalhe/117836", "veja o vídeo!! TRATOR FENDT FARMER; ANO 1962; COR VERDE; DIESEL; MOTOR MWM 6113/57B")</f>
      </c>
      <c r="C64" s="4" t="inlineStr">
        <is>
          <t>Não vendido</t>
        </is>
      </c>
      <c r="D64" s="4" t="inlineStr">
        <is>
          <t>98</t>
        </is>
      </c>
      <c r="E64" s="5" t="inlineStr">
        <is>
          <t>18.900,00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=HYPERLINK("https://www.leilaoonline.net/lote/detalhe/117708", "055")</f>
      </c>
      <c r="B65" s="4" t="s">
        <f>=HYPERLINK("https://www.leilaoonline.net/lote/detalhe/117708", "QUADRICICLO 4X2; MOTOR 250CC.; COM KIT PARA APLICAÇÃO DE HERBICIDA")</f>
      </c>
      <c r="C65" s="4" t="inlineStr">
        <is>
          <t>Não vendido</t>
        </is>
      </c>
      <c r="D65" s="4" t="inlineStr">
        <is>
          <t>36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=HYPERLINK("https://www.leilaoonline.net/lote/detalhe/117707", "056")</f>
      </c>
      <c r="B66" s="4" t="s">
        <f>=HYPERLINK("https://www.leilaoonline.net/lote/detalhe/117707", "QUADRICICLO 4X2; 250CC. - FUNCIONANDO")</f>
      </c>
      <c r="C66" s="4" t="inlineStr">
        <is>
          <t>Não vendido</t>
        </is>
      </c>
      <c r="D66" s="4" t="inlineStr">
        <is>
          <t>41</t>
        </is>
      </c>
      <c r="E66" s="5" t="inlineStr">
        <is>
          <t>16.500,00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=HYPERLINK("https://www.leilaoonline.net/lote/detalhe/116049", "057")</f>
      </c>
      <c r="B67" s="4" t="s">
        <f>=HYPERLINK("https://www.leilaoonline.net/lote/detalhe/116049", "TRATOR DAMPER; MOTOR À DIESEL; 4X4 REDUZIDO")</f>
      </c>
      <c r="C67" s="4" t="inlineStr">
        <is>
          <t>Vendido</t>
        </is>
      </c>
      <c r="D67" s="4" t="inlineStr">
        <is>
          <t>16</t>
        </is>
      </c>
      <c r="E67" s="5" t="inlineStr">
        <is>
          <t>11.000,00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=HYPERLINK("https://www.leilaoonline.net/lote/detalhe/117759", "058")</f>
      </c>
      <c r="B68" s="4" t="s">
        <f>=HYPERLINK("https://www.leilaoonline.net/lote/detalhe/117759", "EMPILHADEIRA; MARCA LINDE; MODELO H40T-04; ANO 2005")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=HYPERLINK("https://www.leilaoonline.net/lote/detalhe/117706", "059")</f>
      </c>
      <c r="B69" s="4" t="s">
        <f>=HYPERLINK("https://www.leilaoonline.net/lote/detalhe/117706", "EMPILHADEIRA HYSTER PARA 2500KG; TORRE PADRÃO - FUNCIONANDO")</f>
      </c>
      <c r="C69" s="4" t="inlineStr">
        <is>
          <t>Não vendido</t>
        </is>
      </c>
      <c r="D69" s="4" t="inlineStr">
        <is>
          <t>49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=HYPERLINK("https://www.leilaoonline.net/lote/detalhe/116051", "060")</f>
      </c>
      <c r="B70" s="4" t="s">
        <f>=HYPERLINK("https://www.leilaoonline.net/lote/detalhe/116051",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22.500,00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=HYPERLINK("https://www.leilaoonline.net/lote/detalhe/117815", "061")</f>
      </c>
      <c r="B71" s="4" t="s">
        <f>=HYPERLINK("https://www.leilaoonline.net/lote/detalhe/117815", "BRITADOR DE MANDÍBULA 50/30")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=HYPERLINK("https://www.leilaoonline.net/lote/detalhe/117317", "062")</f>
      </c>
      <c r="B72" s="4" t="s">
        <f>=HYPERLINK("https://www.leilaoonline.net/lote/detalhe/117317", "REDUTOR PARA MOENDA 84; TODO REVISADO")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32.500,00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=HYPERLINK("https://www.leilaoonline.net/lote/detalhe/116294", "063")</f>
      </c>
      <c r="B73" s="4" t="s">
        <f>=HYPERLINK("https://www.leilaoonline.net/lote/detalhe/116294", "BOMBA SEM USO; MEDIDAS 400 ENTRADA E 350 SAÍDA COM MOTOR DE 650CV")</f>
      </c>
      <c r="C73" s="4" t="inlineStr">
        <is>
          <t>Não vendido</t>
        </is>
      </c>
      <c r="D73" s="4" t="inlineStr">
        <is>
          <t>41</t>
        </is>
      </c>
      <c r="E73" s="5" t="inlineStr">
        <is>
          <t>157.000,00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=HYPERLINK("https://www.leilaoonline.net/lote/detalhe/116295", "064")</f>
      </c>
      <c r="B74" s="4" t="s">
        <f>=HYPERLINK("https://www.leilaoonline.net/lote/detalhe/116295", "GERADOR MOTOR SCANIA 375 KVA - FUNCIONANDO")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23.500,00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=HYPERLINK("https://www.leilaoonline.net/lote/detalhe/116052", "065")</f>
      </c>
      <c r="B75" s="4" t="s">
        <f>=HYPERLINK("https://www.leilaoonline.net/lote/detalhe/116052", "MOTOR LIEBHERR DA ESCAVADEIRA; 6 CILINDROS; ANO 2000; COMPLETO")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=HYPERLINK("https://www.leilaoonline.net/lote/detalhe/116055", "066")</f>
      </c>
      <c r="B76" s="4" t="s">
        <f>=HYPERLINK("https://www.leilaoonline.net/lote/detalhe/116055", "veja o vídeo!! MOTOR MERCEDES BENZ; MODELO 1721; COMPLETO")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=HYPERLINK("https://www.leilaoonline.net/lote/detalhe/116061", "067")</f>
      </c>
      <c r="B77" s="4" t="s">
        <f>=HYPERLINK("https://www.leilaoonline.net/lote/detalhe/116061", "MOTOR MWM 229; 6 CILINDROS")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=HYPERLINK("https://www.leilaoonline.net/lote/detalhe/116293", "068")</f>
      </c>
      <c r="B78" s="4" t="s">
        <f>=HYPERLINK("https://www.leilaoonline.net/lote/detalhe/116293", "GERADOR DE ENERGIA 210 KVA; MOTOR CUMIS")</f>
      </c>
      <c r="C78" s="4" t="inlineStr">
        <is>
          <t>Não vendido</t>
        </is>
      </c>
      <c r="D78" s="4" t="inlineStr">
        <is>
          <t>20</t>
        </is>
      </c>
      <c r="E78" s="5" t="inlineStr">
        <is>
          <t>41.000,00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=HYPERLINK("https://www.leilaoonline.net/lote/detalhe/116066", "069")</f>
      </c>
      <c r="B79" s="4" t="s">
        <f>=HYPERLINK("https://www.leilaoonline.net/lote/detalhe/116066", "MOTOR GERADOR MERCEDES BENZ; 4 CILINDROS; 30/40 KVA (ALTERNADOR)")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=HYPERLINK("https://www.leilaoonline.net/lote/detalhe/116090", "070")</f>
      </c>
      <c r="B80" s="4" t="s">
        <f>=HYPERLINK("https://www.leilaoonline.net/lote/detalhe/116090", "MOTOR DE IRRIGAÇÃO; MWM 229; TURBINADO; COM BOMBA KSB 100/3; BLOCO 225; MONTADO COM KITS 229")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11.000,00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=HYPERLINK("https://www.leilaoonline.net/lote/detalhe/116083", "071")</f>
      </c>
      <c r="B81" s="4" t="s">
        <f>=HYPERLINK("https://www.leilaoonline.net/lote/detalhe/116083", "GERADOR DE ENERGIA  PRA SOLDA; MARCA BAMBOZZI; 375")</f>
      </c>
      <c r="C81" s="4" t="inlineStr">
        <is>
          <t>Não vendido</t>
        </is>
      </c>
      <c r="D81" s="4" t="inlineStr">
        <is>
          <t>12</t>
        </is>
      </c>
      <c r="E81" s="5" t="inlineStr">
        <is>
          <t>3.650,00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=HYPERLINK("https://www.leilaoonline.net/lote/detalhe/116060", "072")</f>
      </c>
      <c r="B82" s="4" t="s">
        <f>=HYPERLINK("https://www.leilaoonline.net/lote/detalhe/116060", "MOTOR MWM 229; 6 CILINDROS")</f>
      </c>
      <c r="C82" s="4" t="inlineStr">
        <is>
          <t>Não vendido</t>
        </is>
      </c>
      <c r="D82" s="4" t="inlineStr">
        <is>
          <t>36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=HYPERLINK("https://www.leilaoonline.net/lote/detalhe/116070", "073")</f>
      </c>
      <c r="B83" s="4" t="s">
        <f>=HYPERLINK("https://www.leilaoonline.net/lote/detalhe/116070", "GERADOR YAMAHA EF 6000 PARTIDA ELÉTRICA E MANUAL; A GASOLINA  4 TEMPOS 11/220 E 12 VOLTS")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=HYPERLINK("https://www.leilaoonline.net/lote/detalhe/116063", "074")</f>
      </c>
      <c r="B84" s="4" t="s">
        <f>=HYPERLINK("https://www.leilaoonline.net/lote/detalhe/116063", "4 BOMBAS DE 400 CV CADA")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=HYPERLINK("https://www.leilaoonline.net/lote/detalhe/116059", "075")</f>
      </c>
      <c r="B85" s="4" t="s">
        <f>=HYPERLINK("https://www.leilaoonline.net/lote/detalhe/116059", "DUAS BOMBAS 100/7 (KSB E IMBIL) E UMA BOMBA 100/500-2 (IMBIL)")</f>
      </c>
      <c r="C85" s="4" t="inlineStr">
        <is>
          <t>Vendido</t>
        </is>
      </c>
      <c r="D85" s="4" t="inlineStr">
        <is>
          <t>57</t>
        </is>
      </c>
      <c r="E85" s="5" t="inlineStr">
        <is>
          <t>29.500,00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=HYPERLINK("https://www.leilaoonline.net/lote/detalhe/116076", "076")</f>
      </c>
      <c r="B86" s="4" t="s">
        <f>=HYPERLINK("https://www.leilaoonline.net/lote/detalhe/116076", "CONCHA PARA TRATOR FORD 6600")</f>
      </c>
      <c r="C86" s="4" t="inlineStr">
        <is>
          <t>Vendido</t>
        </is>
      </c>
      <c r="D86" s="4" t="inlineStr">
        <is>
          <t>21</t>
        </is>
      </c>
      <c r="E86" s="5" t="inlineStr">
        <is>
          <t>8.250,00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=HYPERLINK("https://www.leilaoonline.net/lote/detalhe/116080", "077")</f>
      </c>
      <c r="B87" s="4" t="s">
        <f>=HYPERLINK("https://www.leilaoonline.net/lote/detalhe/116080", "CONCHA DE HIDRAULICO PARA TRATOR")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1.600,00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=HYPERLINK("https://www.leilaoonline.net/lote/detalhe/116054", "078")</f>
      </c>
      <c r="B88" s="4" t="s">
        <f>=HYPERLINK("https://www.leilaoonline.net/lote/detalhe/116054", "BRAÇO DE RETRO ESCAVADEIRA PARA MINI CARREGADEIRA")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=HYPERLINK("https://www.leilaoonline.net/lote/detalhe/117705", "079")</f>
      </c>
      <c r="B89" s="4" t="s">
        <f>=HYPERLINK("https://www.leilaoonline.net/lote/detalhe/117705", "GUINCHO DE BEG; GIRO 90º")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11.000,00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=HYPERLINK("https://www.leilaoonline.net/lote/detalhe/116075", "080")</f>
      </c>
      <c r="B90" s="4" t="s">
        <f>=HYPERLINK("https://www.leilaoonline.net/lote/detalhe/116075", "RETRO AGRÍCOLA; MARCA IMAP")</f>
      </c>
      <c r="C90" s="4" t="inlineStr">
        <is>
          <t>Não vendido</t>
        </is>
      </c>
      <c r="D90" s="4" t="inlineStr">
        <is>
          <t>14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=HYPERLINK("https://www.leilaoonline.net/lote/detalhe/116079", "081")</f>
      </c>
      <c r="B91" s="4" t="s">
        <f>=HYPERLINK("https://www.leilaoonline.net/lote/detalhe/116079", "JETBOOD 5 LUGARES, ANO 2013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=HYPERLINK("https://www.leilaoonline.net/lote/detalhe/116085", "082")</f>
      </c>
      <c r="B92" s="4" t="s">
        <f>=HYPERLINK("https://www.leilaoonline.net/lote/detalhe/116085", "50 TONELADAS DE TUBOS DE 8.10.12.14 POLEGADAS; COMPRIMENTO DE 8 METROS E 12 METROS - VENDA POR KILO")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=HYPERLINK("https://www.leilaoonline.net/lote/detalhe/117800", "083")</f>
      </c>
      <c r="B93" s="4" t="s">
        <f>=HYPERLINK("https://www.leilaoonline.net/lote/detalhe/117800", "PLANTADEIRA TATU; A VÁCUO; 9 LINHAS")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=HYPERLINK("https://www.leilaoonline.net/lote/detalhe/116096", "084")</f>
      </c>
      <c r="B94" s="4" t="s">
        <f>=HYPERLINK("https://www.leilaoonline.net/lote/detalhe/116096", "GRADE NIVELADORA 44 DISCOS; MANCAL A ÓLEO; MARCA PICCIN")</f>
      </c>
      <c r="C94" s="4" t="inlineStr">
        <is>
          <t>Não vendido</t>
        </is>
      </c>
      <c r="D94" s="4" t="inlineStr">
        <is>
          <t>9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=HYPERLINK("https://www.leilaoonline.net/lote/detalhe/116098", "085")</f>
      </c>
      <c r="B95" s="4" t="s">
        <f>=HYPERLINK("https://www.leilaoonline.net/lote/detalhe/116098", "PLANTADEIRA 2 LINHAS")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=HYPERLINK("https://www.leilaoonline.net/lote/detalhe/116040", "086")</f>
      </c>
      <c r="B96" s="4" t="s">
        <f>=HYPERLINK("https://www.leilaoonline.net/lote/detalhe/116040", "GRADE ARADORA DE ARRASTO 14 X 28 POLEGADAS; ANO 2021; ESPESSAMENTO 27CM")</f>
      </c>
      <c r="C96" s="4" t="inlineStr">
        <is>
          <t>Não vendido</t>
        </is>
      </c>
      <c r="D96" s="4" t="inlineStr">
        <is>
          <t>6</t>
        </is>
      </c>
      <c r="E96" s="5" t="inlineStr">
        <is>
          <t>5.750,00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=HYPERLINK("https://www.leilaoonline.net/lote/detalhe/116071", "087")</f>
      </c>
      <c r="B97" s="4" t="s">
        <f>=HYPERLINK("https://www.leilaoonline.net/lote/detalhe/116071", "PLANTADEIRA 3 LINHAS")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=HYPERLINK("https://www.leilaoonline.net/lote/detalhe/117710", "088")</f>
      </c>
      <c r="B98" s="4" t="s">
        <f>=HYPERLINK("https://www.leilaoonline.net/lote/detalhe/117710", "GRADE NIVELADORA; 32 DISCOS; MARCA PICCIN")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=HYPERLINK("https://www.leilaoonline.net/lote/detalhe/116053", "089")</f>
      </c>
      <c r="B99" s="4" t="s">
        <f>=HYPERLINK("https://www.leilaoonline.net/lote/detalhe/116053", "2 TRINCHAS DE 2 METROS")</f>
      </c>
      <c r="C99" s="4" t="inlineStr">
        <is>
          <t>Não vendido</t>
        </is>
      </c>
      <c r="D99" s="4" t="inlineStr">
        <is>
          <t>14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=HYPERLINK("https://www.leilaoonline.net/lote/detalhe/116064", "090")</f>
      </c>
      <c r="B100" s="4" t="s">
        <f>=HYPERLINK("https://www.leilaoonline.net/lote/detalhe/116064", "SERRA DE FITA; PARA FERRO, MADEIRA E OUTROS; COM ACESSÓRIO DE SOLDAR A SERRA")</f>
      </c>
      <c r="C100" s="4" t="inlineStr">
        <is>
          <t>Não vendido</t>
        </is>
      </c>
      <c r="D100" s="4" t="inlineStr">
        <is>
          <t>6</t>
        </is>
      </c>
      <c r="E100" s="5" t="inlineStr">
        <is>
          <t>2.250,00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=HYPERLINK("https://www.leilaoonline.net/lote/detalhe/116057", "091")</f>
      </c>
      <c r="B101" s="4" t="s">
        <f>=HYPERLINK("https://www.leilaoonline.net/lote/detalhe/116057", "CONTAINER MARÍTIMO DE 6M; REVESTIDO PARA ESCRITÓRIO")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9.750,00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=HYPERLINK("https://www.leilaoonline.net/lote/detalhe/116124", "092")</f>
      </c>
      <c r="B102" s="4" t="s">
        <f>=HYPERLINK("https://www.leilaoonline.net/lote/detalhe/116124", "LOTE 08 - CARRETA REBOQUE 4 PNEUS COM 2 BANHEIROS QUÍMICOS MÓVEIS MASCULINO E FEMININO; C/ ÁRMARIO DE FERRO E CAIXA D'ÁGUA INÓX")</f>
      </c>
      <c r="C102" s="4" t="inlineStr">
        <is>
          <t>Não vendido</t>
        </is>
      </c>
      <c r="D102" s="4" t="inlineStr">
        <is>
          <t>5</t>
        </is>
      </c>
      <c r="E102" s="5" t="inlineStr">
        <is>
          <t>1.900,00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=HYPERLINK("https://www.leilaoonline.net/lote/detalhe/117812", "093")</f>
      </c>
      <c r="B103" s="4" t="s">
        <f>=HYPERLINK("https://www.leilaoonline.net/lote/detalhe/117812", "BAÚ REFRIGERADO; 8M DE COMPRIMENTO; COM GANCHEIRAS PARA FRIGORÍFICO; COM MANGUEIRAS E COMPRESSOR COM SUPORTE PARA MOTOR MERCEDES")</f>
      </c>
      <c r="C103" s="4" t="inlineStr">
        <is>
          <t>Não vendido</t>
        </is>
      </c>
      <c r="D103" s="4" t="inlineStr">
        <is>
          <t>32</t>
        </is>
      </c>
      <c r="E103" s="5" t="inlineStr">
        <is>
          <t>7.600,00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=HYPERLINK("https://www.leilaoonline.net/lote/detalhe/116074", "094")</f>
      </c>
      <c r="B104" s="4" t="s">
        <f>=HYPERLINK("https://www.leilaoonline.net/lote/detalhe/116074", "SCREIP MADAL DE 3.5 M³")</f>
      </c>
      <c r="C104" s="4" t="inlineStr">
        <is>
          <t>Não vendido</t>
        </is>
      </c>
      <c r="D104" s="4" t="inlineStr">
        <is>
          <t>8</t>
        </is>
      </c>
      <c r="E104" s="5" t="inlineStr">
        <is>
          <t>6.500,00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=HYPERLINK("https://www.leilaoonline.net/lote/detalhe/116058", "095")</f>
      </c>
      <c r="B105" s="4" t="s">
        <f>=HYPERLINK("https://www.leilaoonline.net/lote/detalhe/116058", "PULVERIZADOR KO PARA 4.000 LITROS")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=HYPERLINK("https://www.leilaoonline.net/lote/detalhe/116089", "096")</f>
      </c>
      <c r="B106" s="4" t="s">
        <f>=HYPERLINK("https://www.leilaoonline.net/lote/detalhe/116089", "CARRETA PARA TRANSPORTE DE PESSOAS")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=HYPERLINK("https://www.leilaoonline.net/lote/detalhe/116056", "097")</f>
      </c>
      <c r="B107" s="4" t="s">
        <f>=HYPERLINK("https://www.leilaoonline.net/lote/detalhe/116056", "CARRETA PARA TRANSPORTE DE MADEIRA")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6.750,00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=HYPERLINK("https://www.leilaoonline.net/lote/detalhe/116100", "098")</f>
      </c>
      <c r="B108" s="4" t="s">
        <f>=HYPERLINK("https://www.leilaoonline.net/lote/detalhe/116100", "CARROCERIA TOCO (5,70M DE COMPRIMENTO)")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=HYPERLINK("https://www.leilaoonline.net/lote/detalhe/116068", "099")</f>
      </c>
      <c r="B109" s="4" t="s">
        <f>=HYPERLINK("https://www.leilaoonline.net/lote/detalhe/116068", "CARRETA/TANQUE DE ÁGUA")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=HYPERLINK("https://www.leilaoonline.net/lote/detalhe/116069", "100")</f>
      </c>
      <c r="B110" s="4" t="s">
        <f>=HYPERLINK("https://www.leilaoonline.net/lote/detalhe/116069", "CARRETA 2 RODAS PARA TRATOR")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=HYPERLINK("https://www.leilaoonline.net/lote/detalhe/116097", "101")</f>
      </c>
      <c r="B111" s="4" t="s">
        <f>=HYPERLINK("https://www.leilaoonline.net/lote/detalhe/116097", "CHARRETE TROLE PARA PONEI")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=HYPERLINK("https://www.leilaoonline.net/lote/detalhe/116099", "102")</f>
      </c>
      <c r="B112" s="4" t="s">
        <f>=HYPERLINK("https://www.leilaoonline.net/lote/detalhe/116099", "TANQUE DE 2.000L; NA CARRETA; SEM RODAS")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=HYPERLINK("https://www.leilaoonline.net/lote/detalhe/116077", "103")</f>
      </c>
      <c r="B113" s="4" t="s">
        <f>=HYPERLINK("https://www.leilaoonline.net/lote/detalhe/116077", "CARRETA TANQUE DE ÁGUA DE 4000L; SEM PNEUS")</f>
      </c>
      <c r="C113" s="4" t="inlineStr">
        <is>
          <t>Não vendido</t>
        </is>
      </c>
      <c r="D113" s="4" t="inlineStr">
        <is>
          <t>12</t>
        </is>
      </c>
      <c r="E113" s="5" t="inlineStr">
        <is>
          <t>4.000,00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=HYPERLINK("https://www.leilaoonline.net/lote/detalhe/117839", "104")</f>
      </c>
      <c r="B114" s="4" t="s">
        <f>=HYPERLINK("https://www.leilaoonline.net/lote/detalhe/117839", "PÁ CARREGADEIRA XGMA 935")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51.500,00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=HYPERLINK("https://www.leilaoonline.net/lote/detalhe/116088", "105")</f>
      </c>
      <c r="B115" s="4" t="s">
        <f>=HYPERLINK("https://www.leilaoonline.net/lote/detalhe/116088", "COMPRESSOR")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=HYPERLINK("https://www.leilaoonline.net/lote/detalhe/116102", "106")</f>
      </c>
      <c r="B116" s="4" t="s">
        <f>=HYPERLINK("https://www.leilaoonline.net/lote/detalhe/116102", "CARRETINHA REBOQUE")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=HYPERLINK("https://www.leilaoonline.net/lote/detalhe/116072", "107")</f>
      </c>
      <c r="B117" s="4" t="s">
        <f>=HYPERLINK("https://www.leilaoonline.net/lote/detalhe/116072", "CABINE AUXILIAR PARA 4 PASSAGEIROS; COM PORTAS LATERAIS E TETO SOLAR")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1.550,00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=HYPERLINK("https://www.leilaoonline.net/lote/detalhe/116067", "108")</f>
      </c>
      <c r="B118" s="4" t="s">
        <f>=HYPERLINK("https://www.leilaoonline.net/lote/detalhe/116067", "CAPOTA DE FIBRA PARA CAMINHONETE S10; CABINADO SIMPLES")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=HYPERLINK("https://www.leilaoonline.net/lote/detalhe/116095", "109")</f>
      </c>
      <c r="B119" s="4" t="s">
        <f>=HYPERLINK("https://www.leilaoonline.net/lote/detalhe/116095", "CHOCADEIRA DE OVO DE AVESTRUZ E NASCEDOURO")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=HYPERLINK("https://www.leilaoonline.net/lote/detalhe/116094", "110")</f>
      </c>
      <c r="B120" s="4" t="s">
        <f>=HYPERLINK("https://www.leilaoonline.net/lote/detalhe/116094", "FOGÃO INDUSTRIAL DE INÓX; COM 4 E 6 BOCAS")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=HYPERLINK("https://www.leilaoonline.net/lote/detalhe/116093", "111")</f>
      </c>
      <c r="B121" s="4" t="s">
        <f>=HYPERLINK("https://www.leilaoonline.net/lote/detalhe/116093", "CADEIRA ELÉTRICA (ODONTOLOGIA, ESTÉTICA E OUTROS); VÁRIAS POSIÇÕES")</f>
      </c>
      <c r="C121" s="4" t="inlineStr">
        <is>
          <t>Não vendido</t>
        </is>
      </c>
      <c r="D121" s="4" t="inlineStr">
        <is>
          <t>12</t>
        </is>
      </c>
      <c r="E121" s="5" t="inlineStr">
        <is>
          <t>2.100,00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=HYPERLINK("https://www.leilaoonline.net/lote/detalhe/116115", "220")</f>
      </c>
      <c r="B122" s="4" t="s">
        <f>=HYPERLINK("https://www.leilaoonline.net/lote/detalhe/116115", "04 UNIDADES CONDENSADORA GREE + EVAPORADORA • 41.000 BTU")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=HYPERLINK("https://www.leilaoonline.net/lote/detalhe/116116", "221")</f>
      </c>
      <c r="B123" s="4" t="s">
        <f>=HYPERLINK("https://www.leilaoonline.net/lote/detalhe/116116", "04 UNIDADES CONDENSADORA GREE + EVAPORADORA • 41.000 BTU")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=HYPERLINK("https://www.leilaoonline.net/lote/detalhe/116117", "222")</f>
      </c>
      <c r="B124" s="4" t="s">
        <f>=HYPERLINK("https://www.leilaoonline.net/lote/detalhe/116117", "3 UNIDADES CONDENSADORA FUJITSU + EVAPORADORA • 12.000 BTU")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=HYPERLINK("https://www.leilaoonline.net/lote/detalhe/116103", "223")</f>
      </c>
      <c r="B125" s="4" t="s">
        <f>=HYPERLINK("https://www.leilaoonline.net/lote/detalhe/116103", "(LT123) UNIDADE CONDENSADORA GREE + EVAPORADORA • 41.000 BTU")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1.450,00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=HYPERLINK("https://www.leilaoonline.net/lote/detalhe/116104", "224")</f>
      </c>
      <c r="B126" s="4" t="s">
        <f>=HYPERLINK("https://www.leilaoonline.net/lote/detalhe/116104", "(LT124) UNIDADE CONDENSADORA GREE + EVAPORADORA • 41.000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=HYPERLINK("https://www.leilaoonline.net/lote/detalhe/116105", "225")</f>
      </c>
      <c r="B127" s="4" t="s">
        <f>=HYPERLINK("https://www.leilaoonline.net/lote/detalhe/116105", "(LT125) UNIDADE CONDENSADORA GREE + EVAPORADORA • 41.000 BTU")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=HYPERLINK("https://www.leilaoonline.net/lote/detalhe/116106", "226")</f>
      </c>
      <c r="B128" s="4" t="s">
        <f>=HYPERLINK("https://www.leilaoonline.net/lote/detalhe/116106", "(LT126) UNIDADE CONDENSADORA GREE + EVAPORADORA • 41.000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=HYPERLINK("https://www.leilaoonline.net/lote/detalhe/116107", "227")</f>
      </c>
      <c r="B129" s="4" t="s">
        <f>=HYPERLINK("https://www.leilaoonline.net/lote/detalhe/116107", "(LT127) UNIDADE CONDENSADORA GREE + EVAPORADORA • 41.000 BTU")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=HYPERLINK("https://www.leilaoonline.net/lote/detalhe/116108", "228")</f>
      </c>
      <c r="B130" s="4" t="s">
        <f>=HYPERLINK("https://www.leilaoonline.net/lote/detalhe/116108", "(LT128) UNIDADE CONDENSADORA GREE + EVAPORADORA • 41.000 BTU")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=HYPERLINK("https://www.leilaoonline.net/lote/detalhe/116109", "229")</f>
      </c>
      <c r="B131" s="4" t="s">
        <f>=HYPERLINK("https://www.leilaoonline.net/lote/detalhe/116109", "(LT129) UNIDADE CONDENSADORA GREE + EVAPORADORA • 41.000 BTU")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=HYPERLINK("https://www.leilaoonline.net/lote/detalhe/116110", "230")</f>
      </c>
      <c r="B132" s="4" t="s">
        <f>=HYPERLINK("https://www.leilaoonline.net/lote/detalhe/116110", "(LT130) UNIDADE CONDENSADORA GREE + EVAPORADORA • 41.000 BTU")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=HYPERLINK("https://www.leilaoonline.net/lote/detalhe/116111", "231")</f>
      </c>
      <c r="B133" s="4" t="s">
        <f>=HYPERLINK("https://www.leilaoonline.net/lote/detalhe/116111", "(LT131) UNIDADE CONDENSADORA FUJITSU + EVAPORADORA • 12.000 BTU")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=HYPERLINK("https://www.leilaoonline.net/lote/detalhe/116112", "232")</f>
      </c>
      <c r="B134" s="4" t="s">
        <f>=HYPERLINK("https://www.leilaoonline.net/lote/detalhe/116112", "(LT132) UNIDADE CONDENSADORA FUJITSU + EVAPORADORA • 12.000 BTU")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=HYPERLINK("https://www.leilaoonline.net/lote/detalhe/116113", "233")</f>
      </c>
      <c r="B135" s="4" t="s">
        <f>=HYPERLINK("https://www.leilaoonline.net/lote/detalhe/116113", "(LT133) UNIDADE CONDENSADORA FUJITSU + EVAPORADORA • 12.000 BTU")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=HYPERLINK("https://www.leilaoonline.net/lote/detalhe/116114", "234")</f>
      </c>
      <c r="B136" s="4" t="s">
        <f>=HYPERLINK("https://www.leilaoonline.net/lote/detalhe/116114", "(LT134) UNIDADE CONDENSADORA SPRINGER CARRIER + EVAPORADORA • 90.000 BTU")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1.300,00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=HYPERLINK("https://www.leilaoonline.net/lote/detalhe/116118", "235")</f>
      </c>
      <c r="B137" s="4" t="s">
        <f>=HYPERLINK("https://www.leilaoonline.net/lote/detalhe/116118", "(LT130A) TRANSFORMADOR")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1.450,00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=HYPERLINK("https://www.leilaoonline.net/lote/detalhe/116119", "237")</f>
      </c>
      <c r="B138" s="4" t="s">
        <f>=HYPERLINK("https://www.leilaoonline.net/lote/detalhe/116119", "(LT137) SECADORECOAIR MOD ED100")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=HYPERLINK("https://www.leilaoonline.net/lote/detalhe/116120", "238")</f>
      </c>
      <c r="B139" s="4" t="s">
        <f>=HYPERLINK("https://www.leilaoonline.net/lote/detalhe/116120", "(LT138) CORTINA DE AR GREE")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=HYPERLINK("https://www.leilaoonline.net/lote/detalhe/116121", "239")</f>
      </c>
      <c r="B140" s="4" t="s">
        <f>=HYPERLINK("https://www.leilaoonline.net/lote/detalhe/116121", "(LT139) COMPRESSOR ATLAS COPCO")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1.750,00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=HYPERLINK("https://www.leilaoonline.net/lote/detalhe/116122", "240")</f>
      </c>
      <c r="B141" s="4" t="s">
        <f>=HYPERLINK("https://www.leilaoonline.net/lote/detalhe/116122", "(LT140) COMPRESSOR ATLAS COPCO")</f>
      </c>
      <c r="C141" s="4" t="inlineStr">
        <is>
          <t>Não vendido</t>
        </is>
      </c>
      <c r="D141" s="4" t="inlineStr">
        <is>
          <t>4</t>
        </is>
      </c>
      <c r="E141" s="5" t="inlineStr">
        <is>
          <t>1.750,00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=HYPERLINK("https://www.leilaoonline.net/lote/detalhe/116123", "241")</f>
      </c>
      <c r="B142" s="4" t="s">
        <f>=HYPERLINK("https://www.leilaoonline.net/lote/detalhe/116123", "RACK FURAKAWA RACK ABERTO ENTERPRISE 45U")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=HYPERLINK("https://www.leilaoonline.net/lote/detalhe/116081", "242")</f>
      </c>
      <c r="B143" s="4" t="s">
        <f>=HYPERLINK("https://www.leilaoonline.net/lote/detalhe/116081", "AR CONDICIONADO DE JANELA 18.000 BTUS; MARCA SPRINGER; QUENTE E FRIO")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2026-05-15T19:18:06.00Z</dcterms:created>
  <dc:creator>Tellks Tecnologia</dc:creator>
  <cp:revision>0</cp:revision>
</cp:coreProperties>
</file>