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PALMEIRA D OESTE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=HYPERLINK("https://www.leilaoonline.net/lote/detalhe/125166", "001")</f>
      </c>
      <c r="B11" s="4" t="s">
        <f>=HYPERLINK("https://www.leilaoonline.net/lote/detalhe/125166", " YAMAHA/YBR 125K")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=HYPERLINK("https://www.leilaoonline.net/lote/detalhe/125157", "002")</f>
      </c>
      <c r="B12" s="4" t="s">
        <f>=HYPERLINK("https://www.leilaoonline.net/lote/detalhe/125157", " JTA/SUZUKI EN125 YES")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1.950,00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=HYPERLINK("https://www.leilaoonline.net/lote/detalhe/125159", "003")</f>
      </c>
      <c r="B13" s="4" t="s">
        <f>=HYPERLINK("https://www.leilaoonline.net/lote/detalhe/125159", " HONDA/PCX 150")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8.900,00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=HYPERLINK("https://www.leilaoonline.net/lote/detalhe/125158", "004")</f>
      </c>
      <c r="B14" s="4" t="s">
        <f>=HYPERLINK("https://www.leilaoonline.net/lote/detalhe/125158", " YAMAHA/YBR 125K")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2.120,00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=HYPERLINK("https://www.leilaoonline.net/lote/detalhe/125174", "005")</f>
      </c>
      <c r="B15" s="4" t="s">
        <f>=HYPERLINK("https://www.leilaoonline.net/lote/detalhe/125174", " HONDA/CG 125 FAN")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3.750,00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=HYPERLINK("https://www.leilaoonline.net/lote/detalhe/125315", "006")</f>
      </c>
      <c r="B16" s="4" t="s">
        <f>=HYPERLINK("https://www.leilaoonline.net/lote/detalhe/125315", " HONDA/CG 125 FAN")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1.480,00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=HYPERLINK("https://www.leilaoonline.net/lote/detalhe/125170", "007")</f>
      </c>
      <c r="B17" s="4" t="s">
        <f>=HYPERLINK("https://www.leilaoonline.net/lote/detalhe/125170", " HONDA/C100 BIZ MAIS")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=HYPERLINK("https://www.leilaoonline.net/lote/detalhe/125319", "008")</f>
      </c>
      <c r="B18" s="4" t="s">
        <f>=HYPERLINK("https://www.leilaoonline.net/lote/detalhe/125319", " HONDA/NXR125 BROS ES")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2.050,00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=HYPERLINK("https://www.leilaoonline.net/lote/detalhe/125323", "009")</f>
      </c>
      <c r="B19" s="4" t="s">
        <f>=HYPERLINK("https://www.leilaoonline.net/lote/detalhe/125323", " HONDA/CG 150 TITAN ES")</f>
      </c>
      <c r="C19" s="4" t="inlineStr">
        <is>
          <t>Vendido</t>
        </is>
      </c>
      <c r="D19" s="4" t="inlineStr">
        <is>
          <t>0</t>
        </is>
      </c>
      <c r="E19" s="5" t="inlineStr">
        <is>
          <t>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=HYPERLINK("https://www.leilaoonline.net/lote/detalhe/125164", "012")</f>
      </c>
      <c r="B20" s="4" t="s">
        <f>=HYPERLINK("https://www.leilaoonline.net/lote/detalhe/125164", " YAMAHA/FACTOR YBR125 E")</f>
      </c>
      <c r="C20" s="4" t="inlineStr">
        <is>
          <t>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=HYPERLINK("https://www.leilaoonline.net/lote/detalhe/125163", "013")</f>
      </c>
      <c r="B21" s="4" t="s">
        <f>=HYPERLINK("https://www.leilaoonline.net/lote/detalhe/125163", " HONDA/C100 BIZ")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3.150,00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=HYPERLINK("https://www.leilaoonline.net/lote/detalhe/125160", "014")</f>
      </c>
      <c r="B22" s="4" t="s">
        <f>=HYPERLINK("https://www.leilaoonline.net/lote/detalhe/125160", " HONDA/CG 150 TITAN KS")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4.400,00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=HYPERLINK("https://www.leilaoonline.net/lote/detalhe/125321", "015")</f>
      </c>
      <c r="B23" s="4" t="s">
        <f>=HYPERLINK("https://www.leilaoonline.net/lote/detalhe/125321", " HONDA/CG 125 FAN KS")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1.650,00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=HYPERLINK("https://www.leilaoonline.net/lote/detalhe/125172", "016")</f>
      </c>
      <c r="B24" s="4" t="s">
        <f>=HYPERLINK("https://www.leilaoonline.net/lote/detalhe/125172", " HONDA/CG 125 FAN")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3.550,00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=HYPERLINK("https://www.leilaoonline.net/lote/detalhe/125162", "017")</f>
      </c>
      <c r="B25" s="4" t="s">
        <f>=HYPERLINK("https://www.leilaoonline.net/lote/detalhe/125162", " H/HONDA CG 125")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3.100,00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=HYPERLINK("https://www.leilaoonline.net/lote/detalhe/125332", "018")</f>
      </c>
      <c r="B26" s="4" t="s">
        <f>=HYPERLINK("https://www.leilaoonline.net/lote/detalhe/125332", " HONDA/CG 125 TITAN KS")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1.320,00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=HYPERLINK("https://www.leilaoonline.net/lote/detalhe/125336", "019")</f>
      </c>
      <c r="B27" s="4" t="s">
        <f>=HYPERLINK("https://www.leilaoonline.net/lote/detalhe/125336", " YAMAHA/YBR 125K")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1.060,00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=HYPERLINK("https://www.leilaoonline.net/lote/detalhe/125287", "020")</f>
      </c>
      <c r="B28" s="4" t="s">
        <f>=HYPERLINK("https://www.leilaoonline.net/lote/detalhe/125287", " HONDA/CG 125 FAN")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1.550,00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=HYPERLINK("https://www.leilaoonline.net/lote/detalhe/125173", "021")</f>
      </c>
      <c r="B29" s="4" t="s">
        <f>=HYPERLINK("https://www.leilaoonline.net/lote/detalhe/125173", " HONDA/C100 BIZ ES")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3.830,00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=HYPERLINK("https://www.leilaoonline.net/lote/detalhe/125279", "022")</f>
      </c>
      <c r="B30" s="4" t="s">
        <f>=HYPERLINK("https://www.leilaoonline.net/lote/detalhe/125279", " HONDA/C100 BIZ")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1.600,00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=HYPERLINK("https://www.leilaoonline.net/lote/detalhe/125171", "023")</f>
      </c>
      <c r="B31" s="4" t="s">
        <f>=HYPERLINK("https://www.leilaoonline.net/lote/detalhe/125171", " HONDA/CBX 250 TWISTER")</f>
      </c>
      <c r="C31" s="4" t="inlineStr">
        <is>
          <t>Vendido</t>
        </is>
      </c>
      <c r="D31" s="4" t="inlineStr">
        <is>
          <t>2</t>
        </is>
      </c>
      <c r="E31" s="5" t="inlineStr">
        <is>
          <t>5.100,00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=HYPERLINK("https://www.leilaoonline.net/lote/detalhe/125280", "024")</f>
      </c>
      <c r="B32" s="4" t="s">
        <f>=HYPERLINK("https://www.leilaoonline.net/lote/detalhe/125280", " HONDA/CG")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=HYPERLINK("https://www.leilaoonline.net/lote/detalhe/125161", "025")</f>
      </c>
      <c r="B33" s="4" t="s">
        <f>=HYPERLINK("https://www.leilaoonline.net/lote/detalhe/125161", " HONDA/C100 BIZ 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4.300,00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=HYPERLINK("https://www.leilaoonline.net/lote/detalhe/125168", "027")</f>
      </c>
      <c r="B34" s="4" t="s">
        <f>=HYPERLINK("https://www.leilaoonline.net/lote/detalhe/125168", " HONDA/C100 BIZ")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3.000,00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=HYPERLINK("https://www.leilaoonline.net/lote/detalhe/125281", "028")</f>
      </c>
      <c r="B35" s="4" t="s">
        <f>=HYPERLINK("https://www.leilaoonline.net/lote/detalhe/125281", " HONDA/CG 125 TITAN KS")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1.440,00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=HYPERLINK("https://www.leilaoonline.net/lote/detalhe/125283", "029")</f>
      </c>
      <c r="B36" s="4" t="s">
        <f>=HYPERLINK("https://www.leilaoonline.net/lote/detalhe/125283", " HONDA/CG 125 TITAN")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1.470,00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=HYPERLINK("https://www.leilaoonline.net/lote/detalhe/125282", "030")</f>
      </c>
      <c r="B37" s="4" t="s">
        <f>=HYPERLINK("https://www.leilaoonline.net/lote/detalhe/125282", " YAMAHA/YBR 125E")</f>
      </c>
      <c r="C37" s="4" t="inlineStr">
        <is>
          <t>Vendido</t>
        </is>
      </c>
      <c r="D37" s="4" t="inlineStr">
        <is>
          <t>1</t>
        </is>
      </c>
      <c r="E37" s="5" t="inlineStr">
        <is>
          <t>450,00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=HYPERLINK("https://www.leilaoonline.net/lote/detalhe/125165", "031")</f>
      </c>
      <c r="B38" s="4" t="s">
        <f>=HYPERLINK("https://www.leilaoonline.net/lote/detalhe/125165", " HONDA/CG 125 FAN")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3.400,00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=HYPERLINK("https://www.leilaoonline.net/lote/detalhe/125167", "032")</f>
      </c>
      <c r="B39" s="4" t="s">
        <f>=HYPERLINK("https://www.leilaoonline.net/lote/detalhe/125167", " HONDA/CG 125 TITAN")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2.800,00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=HYPERLINK("https://www.leilaoonline.net/lote/detalhe/125236", "033")</f>
      </c>
      <c r="B40" s="4" t="s">
        <f>=HYPERLINK("https://www.leilaoonline.net/lote/detalhe/125236", " HONDA/CG")</f>
      </c>
      <c r="C40" s="4" t="inlineStr">
        <is>
          <t>Vendido</t>
        </is>
      </c>
      <c r="D40" s="4" t="inlineStr">
        <is>
          <t>1</t>
        </is>
      </c>
      <c r="E40" s="5" t="inlineStr">
        <is>
          <t>110,34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=HYPERLINK("https://www.leilaoonline.net/lote/detalhe/125156", "034")</f>
      </c>
      <c r="B41" s="4" t="s">
        <f>=HYPERLINK("https://www.leilaoonline.net/lote/detalhe/125156", " JTA/SUZUKI INTRUDER 125")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2.400,00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=HYPERLINK("https://www.leilaoonline.net/lote/detalhe/125169", "035")</f>
      </c>
      <c r="B42" s="4" t="s">
        <f>=HYPERLINK("https://www.leilaoonline.net/lote/detalhe/125169", " HONDA/CG 125 FAN ES")</f>
      </c>
      <c r="C42" s="4" t="inlineStr">
        <is>
          <t>Vendido</t>
        </is>
      </c>
      <c r="D42" s="4" t="inlineStr">
        <is>
          <t>1</t>
        </is>
      </c>
      <c r="E42" s="5" t="inlineStr">
        <is>
          <t>4.300,00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=HYPERLINK("https://www.leilaoonline.net/lote/detalhe/125293", "036")</f>
      </c>
      <c r="B43" s="4" t="s">
        <f>=HYPERLINK("https://www.leilaoonline.net/lote/detalhe/125293", " HONDA/CG 125 FAN")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1.180,00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=HYPERLINK("https://www.leilaoonline.net/lote/detalhe/125175", "037")</f>
      </c>
      <c r="B44" s="4" t="s">
        <f>=HYPERLINK("https://www.leilaoonline.net/lote/detalhe/125175", " JTA/SUZUKI EN125 YES")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2.750,00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=HYPERLINK("https://www.leilaoonline.net/lote/detalhe/125285", "038")</f>
      </c>
      <c r="B45" s="4" t="s">
        <f>=HYPERLINK("https://www.leilaoonline.net/lote/detalhe/125285", " YAMAHA/YBR 125ED")</f>
      </c>
      <c r="C45" s="4" t="inlineStr">
        <is>
          <t>Vendido</t>
        </is>
      </c>
      <c r="D45" s="4" t="inlineStr">
        <is>
          <t>1</t>
        </is>
      </c>
      <c r="E45" s="5" t="inlineStr">
        <is>
          <t>870,00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=HYPERLINK("https://www.leilaoonline.net/lote/detalhe/125292", "039")</f>
      </c>
      <c r="B46" s="4" t="s">
        <f>=HYPERLINK("https://www.leilaoonline.net/lote/detalhe/125292", " HONDA/CG 150 TITAN KS")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1.640,00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=HYPERLINK("https://www.leilaoonline.net/lote/detalhe/125205", "041")</f>
      </c>
      <c r="B47" s="4" t="s">
        <f>=HYPERLINK("https://www.leilaoonline.net/lote/detalhe/125205", " HONDA/CG 125 TITAN")</f>
      </c>
      <c r="C47" s="4" t="inlineStr">
        <is>
          <t>Vendido</t>
        </is>
      </c>
      <c r="D47" s="4" t="inlineStr">
        <is>
          <t>1</t>
        </is>
      </c>
      <c r="E47" s="5" t="inlineStr">
        <is>
          <t>2.900,00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=HYPERLINK("https://www.leilaoonline.net/lote/detalhe/125297", "042")</f>
      </c>
      <c r="B48" s="4" t="s">
        <f>=HYPERLINK("https://www.leilaoonline.net/lote/detalhe/125297", " HONDA/CG 125 FAN")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1.320,00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=HYPERLINK("https://www.leilaoonline.net/lote/detalhe/125305", "043")</f>
      </c>
      <c r="B49" s="4" t="s">
        <f>=HYPERLINK("https://www.leilaoonline.net/lote/detalhe/125305", " HONDA/CG 150 TITAN KS")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1.880,00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=HYPERLINK("https://www.leilaoonline.net/lote/detalhe/125202", "044")</f>
      </c>
      <c r="B50" s="4" t="s">
        <f>=HYPERLINK("https://www.leilaoonline.net/lote/detalhe/125202", " YAMAHA/YBR 125E")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=HYPERLINK("https://www.leilaoonline.net/lote/detalhe/125304", "045")</f>
      </c>
      <c r="B51" s="4" t="s">
        <f>=HYPERLINK("https://www.leilaoonline.net/lote/detalhe/125304", " HONDA/CG 125 TITAN ES")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1.420,00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=HYPERLINK("https://www.leilaoonline.net/lote/detalhe/125295", "046")</f>
      </c>
      <c r="B52" s="4" t="s">
        <f>=HYPERLINK("https://www.leilaoonline.net/lote/detalhe/125295", " HONDA/CG 150 TITAN 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1.170,00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=HYPERLINK("https://www.leilaoonline.net/lote/detalhe/125294", "047")</f>
      </c>
      <c r="B53" s="4" t="s">
        <f>=HYPERLINK("https://www.leilaoonline.net/lote/detalhe/125294", " HONDA/NX-4 FALCON")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2.550,00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=HYPERLINK("https://www.leilaoonline.net/lote/detalhe/125246", "048")</f>
      </c>
      <c r="B54" s="4" t="s">
        <f>=HYPERLINK("https://www.leilaoonline.net/lote/detalhe/125246", " HONDA/CBX 250 TWISTER")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5.600,00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=HYPERLINK("https://www.leilaoonline.net/lote/detalhe/125302", "049")</f>
      </c>
      <c r="B55" s="4" t="s">
        <f>=HYPERLINK("https://www.leilaoonline.net/lote/detalhe/125302", " H/HONDA ML 125")</f>
      </c>
      <c r="C55" s="4" t="inlineStr">
        <is>
          <t>Vendido</t>
        </is>
      </c>
      <c r="D55" s="4" t="inlineStr">
        <is>
          <t>0</t>
        </is>
      </c>
      <c r="E55" s="5" t="inlineStr">
        <is>
          <t>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=HYPERLINK("https://www.leilaoonline.net/lote/detalhe/125300", "050")</f>
      </c>
      <c r="B56" s="4" t="s">
        <f>=HYPERLINK("https://www.leilaoonline.net/lote/detalhe/125300", " JTA/SUZUKI EN125 YES")</f>
      </c>
      <c r="C56" s="4" t="inlineStr">
        <is>
          <t>Vendido</t>
        </is>
      </c>
      <c r="D56" s="4" t="inlineStr">
        <is>
          <t>1</t>
        </is>
      </c>
      <c r="E56" s="5" t="inlineStr">
        <is>
          <t>620,00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=HYPERLINK("https://www.leilaoonline.net/lote/detalhe/125241", "051")</f>
      </c>
      <c r="B57" s="4" t="s">
        <f>=HYPERLINK("https://www.leilaoonline.net/lote/detalhe/125241", " HONDA/C100 BIZ ES")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3.600,00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=HYPERLINK("https://www.leilaoonline.net/lote/detalhe/125296", "052")</f>
      </c>
      <c r="B58" s="4" t="s">
        <f>=HYPERLINK("https://www.leilaoonline.net/lote/detalhe/125296", " YAMAHA/YBR 125E")</f>
      </c>
      <c r="C58" s="4" t="inlineStr">
        <is>
          <t>Vendido</t>
        </is>
      </c>
      <c r="D58" s="4" t="inlineStr">
        <is>
          <t>1</t>
        </is>
      </c>
      <c r="E58" s="5" t="inlineStr">
        <is>
          <t>870,00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=HYPERLINK("https://www.leilaoonline.net/lote/detalhe/125242", "053")</f>
      </c>
      <c r="B59" s="4" t="s">
        <f>=HYPERLINK("https://www.leilaoonline.net/lote/detalhe/125242", " HONDA/CG 125 FAN")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3.350,00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=HYPERLINK("https://www.leilaoonline.net/lote/detalhe/125308", "054")</f>
      </c>
      <c r="B60" s="4" t="s">
        <f>=HYPERLINK("https://www.leilaoonline.net/lote/detalhe/125308", " HONDA/CG 125 FAN")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1.340,00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=HYPERLINK("https://www.leilaoonline.net/lote/detalhe/125298", "055")</f>
      </c>
      <c r="B61" s="4" t="s">
        <f>=HYPERLINK("https://www.leilaoonline.net/lote/detalhe/125298", " HONDA/CG 125 TITAN ES")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1.535,00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=HYPERLINK("https://www.leilaoonline.net/lote/detalhe/125301", "058")</f>
      </c>
      <c r="B62" s="4" t="s">
        <f>=HYPERLINK("https://www.leilaoonline.net/lote/detalhe/125301", " HONDA/CG 125 TITAN KS")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1.280,00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=HYPERLINK("https://www.leilaoonline.net/lote/detalhe/125255", "059")</f>
      </c>
      <c r="B63" s="4" t="s">
        <f>=HYPERLINK("https://www.leilaoonline.net/lote/detalhe/125255", " HONDA/CG")</f>
      </c>
      <c r="C63" s="4" t="inlineStr">
        <is>
          <t>Vendido</t>
        </is>
      </c>
      <c r="D63" s="4" t="inlineStr">
        <is>
          <t>1</t>
        </is>
      </c>
      <c r="E63" s="5" t="inlineStr">
        <is>
          <t>110,34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=HYPERLINK("https://www.leilaoonline.net/lote/detalhe/125245", "061")</f>
      </c>
      <c r="B64" s="4" t="s">
        <f>=HYPERLINK("https://www.leilaoonline.net/lote/detalhe/125245", " HONDA/CG 125 TITAN")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2.200,00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=HYPERLINK("https://www.leilaoonline.net/lote/detalhe/125237", "062")</f>
      </c>
      <c r="B65" s="4" t="s">
        <f>=HYPERLINK("https://www.leilaoonline.net/lote/detalhe/125237", " YAMAHA/YBR 125E")</f>
      </c>
      <c r="C65" s="4" t="inlineStr">
        <is>
          <t>Vendido</t>
        </is>
      </c>
      <c r="D65" s="4" t="inlineStr">
        <is>
          <t>1</t>
        </is>
      </c>
      <c r="E65" s="5" t="inlineStr">
        <is>
          <t>110,34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=HYPERLINK("https://www.leilaoonline.net/lote/detalhe/125270", "064")</f>
      </c>
      <c r="B66" s="4" t="s">
        <f>=HYPERLINK("https://www.leilaoonline.net/lote/detalhe/125270", " JTA/SUZUKI EN125 YES")</f>
      </c>
      <c r="C66" s="4" t="inlineStr">
        <is>
          <t>Vendido</t>
        </is>
      </c>
      <c r="D66" s="4" t="inlineStr">
        <is>
          <t>0</t>
        </is>
      </c>
      <c r="E66" s="5" t="inlineStr">
        <is>
          <t>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=HYPERLINK("https://www.leilaoonline.net/lote/detalhe/125256", "065")</f>
      </c>
      <c r="B67" s="4" t="s">
        <f>=HYPERLINK("https://www.leilaoonline.net/lote/detalhe/125256", " H/HONDA NX 150")</f>
      </c>
      <c r="C67" s="4" t="inlineStr">
        <is>
          <t>Vendido</t>
        </is>
      </c>
      <c r="D67" s="4" t="inlineStr">
        <is>
          <t>1</t>
        </is>
      </c>
      <c r="E67" s="5" t="inlineStr">
        <is>
          <t>110,34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=HYPERLINK("https://www.leilaoonline.net/lote/detalhe/125307", "066")</f>
      </c>
      <c r="B68" s="4" t="s">
        <f>=HYPERLINK("https://www.leilaoonline.net/lote/detalhe/125307", " MONARK/AVX SPORT")</f>
      </c>
      <c r="C68" s="4" t="inlineStr">
        <is>
          <t>Vendido</t>
        </is>
      </c>
      <c r="D68" s="4" t="inlineStr">
        <is>
          <t>1</t>
        </is>
      </c>
      <c r="E68" s="5" t="inlineStr">
        <is>
          <t>70,00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=HYPERLINK("https://www.leilaoonline.net/lote/detalhe/125299", "067")</f>
      </c>
      <c r="B69" s="4" t="s">
        <f>=HYPERLINK("https://www.leilaoonline.net/lote/detalhe/125299", " H/HONDA CBX 150 AERO")</f>
      </c>
      <c r="C69" s="4" t="inlineStr">
        <is>
          <t>Vendido</t>
        </is>
      </c>
      <c r="D69" s="4" t="inlineStr">
        <is>
          <t>0</t>
        </is>
      </c>
      <c r="E69" s="5" t="inlineStr">
        <is>
          <t>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=HYPERLINK("https://www.leilaoonline.net/lote/detalhe/125303", "068")</f>
      </c>
      <c r="B70" s="4" t="s">
        <f>=HYPERLINK("https://www.leilaoonline.net/lote/detalhe/125303", " HONDA/CG")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=HYPERLINK("https://www.leilaoonline.net/lote/detalhe/125306", "069")</f>
      </c>
      <c r="B71" s="4" t="s">
        <f>=HYPERLINK("https://www.leilaoonline.net/lote/detalhe/125306", " HONDA/CG 125 TITAN KS")</f>
      </c>
      <c r="C71" s="4" t="inlineStr">
        <is>
          <t>Vendido</t>
        </is>
      </c>
      <c r="D71" s="4" t="inlineStr">
        <is>
          <t>1</t>
        </is>
      </c>
      <c r="E71" s="5" t="inlineStr">
        <is>
          <t>970,00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=HYPERLINK("https://www.leilaoonline.net/lote/detalhe/125310", "070")</f>
      </c>
      <c r="B72" s="4" t="s">
        <f>=HYPERLINK("https://www.leilaoonline.net/lote/detalhe/125310", " MONARK/MONARK AVXS")</f>
      </c>
      <c r="C72" s="4" t="inlineStr">
        <is>
          <t>Vendido</t>
        </is>
      </c>
      <c r="D72" s="4" t="inlineStr">
        <is>
          <t>1</t>
        </is>
      </c>
      <c r="E72" s="5" t="inlineStr">
        <is>
          <t>70,00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=HYPERLINK("https://www.leilaoonline.net/lote/detalhe/125271", "071")</f>
      </c>
      <c r="B73" s="4" t="s">
        <f>=HYPERLINK("https://www.leilaoonline.net/lote/detalhe/125271", " I/SHINERAY MVK XY110 2")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1.350,00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=HYPERLINK("https://www.leilaoonline.net/lote/detalhe/125314", "072")</f>
      </c>
      <c r="B74" s="4" t="s">
        <f>=HYPERLINK("https://www.leilaoonline.net/lote/detalhe/125314", " YAMAHA/FACTOR YBR125 E")</f>
      </c>
      <c r="C74" s="4" t="inlineStr">
        <is>
          <t>Vendido</t>
        </is>
      </c>
      <c r="D74" s="4" t="inlineStr">
        <is>
          <t>1</t>
        </is>
      </c>
      <c r="E74" s="5" t="inlineStr">
        <is>
          <t>970,00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=HYPERLINK("https://www.leilaoonline.net/lote/detalhe/125274", "073")</f>
      </c>
      <c r="B75" s="4" t="s">
        <f>=HYPERLINK("https://www.leilaoonline.net/lote/detalhe/125274", " HONDA/CG 125 FAN KS")</f>
      </c>
      <c r="C75" s="4" t="inlineStr">
        <is>
          <t>Vendido</t>
        </is>
      </c>
      <c r="D75" s="4" t="inlineStr">
        <is>
          <t>1</t>
        </is>
      </c>
      <c r="E75" s="5" t="inlineStr">
        <is>
          <t>4.600,00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=HYPERLINK("https://www.leilaoonline.net/lote/detalhe/125320", "074")</f>
      </c>
      <c r="B76" s="4" t="s">
        <f>=HYPERLINK("https://www.leilaoonline.net/lote/detalhe/125320", " HONDA/CG 125 TITAN KS")</f>
      </c>
      <c r="C76" s="4" t="inlineStr">
        <is>
          <t>Vendido</t>
        </is>
      </c>
      <c r="D76" s="4" t="inlineStr">
        <is>
          <t>1</t>
        </is>
      </c>
      <c r="E76" s="5" t="inlineStr">
        <is>
          <t>930,00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=HYPERLINK("https://www.leilaoonline.net/lote/detalhe/125325", "075")</f>
      </c>
      <c r="B77" s="4" t="s">
        <f>=HYPERLINK("https://www.leilaoonline.net/lote/detalhe/125325", " HONDA/CG 125 TITAN")</f>
      </c>
      <c r="C77" s="4" t="inlineStr">
        <is>
          <t>Vendido</t>
        </is>
      </c>
      <c r="D77" s="4" t="inlineStr">
        <is>
          <t>0</t>
        </is>
      </c>
      <c r="E77" s="5" t="inlineStr">
        <is>
          <t>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=HYPERLINK("https://www.leilaoonline.net/lote/detalhe/125322", "076")</f>
      </c>
      <c r="B78" s="4" t="s">
        <f>=HYPERLINK("https://www.leilaoonline.net/lote/detalhe/125322", " MONARK/MONARK AVXS")</f>
      </c>
      <c r="C78" s="4" t="inlineStr">
        <is>
          <t>Vendido</t>
        </is>
      </c>
      <c r="D78" s="4" t="inlineStr">
        <is>
          <t>1</t>
        </is>
      </c>
      <c r="E78" s="5" t="inlineStr">
        <is>
          <t>470,00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=HYPERLINK("https://www.leilaoonline.net/lote/detalhe/125330", "077")</f>
      </c>
      <c r="B79" s="4" t="s">
        <f>=HYPERLINK("https://www.leilaoonline.net/lote/detalhe/125330", " CALOI/MOBYL")</f>
      </c>
      <c r="C79" s="4" t="inlineStr">
        <is>
          <t>Vendido</t>
        </is>
      </c>
      <c r="D79" s="4" t="inlineStr">
        <is>
          <t>1</t>
        </is>
      </c>
      <c r="E79" s="5" t="inlineStr">
        <is>
          <t>525,00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=HYPERLINK("https://www.leilaoonline.net/lote/detalhe/125272", "078")</f>
      </c>
      <c r="B80" s="4" t="s">
        <f>=HYPERLINK("https://www.leilaoonline.net/lote/detalhe/125272", " HONDA/C100 BIZ ES")</f>
      </c>
      <c r="C80" s="4" t="inlineStr">
        <is>
          <t>Vendido</t>
        </is>
      </c>
      <c r="D80" s="4" t="inlineStr">
        <is>
          <t>1</t>
        </is>
      </c>
      <c r="E80" s="5" t="inlineStr">
        <is>
          <t>3.700,00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=HYPERLINK("https://www.leilaoonline.net/lote/detalhe/125326", "079")</f>
      </c>
      <c r="B81" s="4" t="s">
        <f>=HYPERLINK("https://www.leilaoonline.net/lote/detalhe/125326", " YAMAHA/RD 135")</f>
      </c>
      <c r="C81" s="4" t="inlineStr">
        <is>
          <t>Vendido</t>
        </is>
      </c>
      <c r="D81" s="4" t="inlineStr">
        <is>
          <t>1</t>
        </is>
      </c>
      <c r="E81" s="5" t="inlineStr">
        <is>
          <t>570,00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=HYPERLINK("https://www.leilaoonline.net/lote/detalhe/125327", "080")</f>
      </c>
      <c r="B82" s="4" t="s">
        <f>=HYPERLINK("https://www.leilaoonline.net/lote/detalhe/125327", " H/HONDA XLX 350 R")</f>
      </c>
      <c r="C82" s="4" t="inlineStr">
        <is>
          <t>Vendido</t>
        </is>
      </c>
      <c r="D82" s="4" t="inlineStr">
        <is>
          <t>1</t>
        </is>
      </c>
      <c r="E82" s="5" t="inlineStr">
        <is>
          <t>720,00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=HYPERLINK("https://www.leilaoonline.net/lote/detalhe/125335", "081")</f>
      </c>
      <c r="B83" s="4" t="s">
        <f>=HYPERLINK("https://www.leilaoonline.net/lote/detalhe/125335", " H/HONDA CG 125")</f>
      </c>
      <c r="C83" s="4" t="inlineStr">
        <is>
          <t>Vendido</t>
        </is>
      </c>
      <c r="D83" s="4" t="inlineStr">
        <is>
          <t>1</t>
        </is>
      </c>
      <c r="E83" s="5" t="inlineStr">
        <is>
          <t>650,00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=HYPERLINK("https://www.leilaoonline.net/lote/detalhe/125328", "082")</f>
      </c>
      <c r="B84" s="4" t="s">
        <f>=HYPERLINK("https://www.leilaoonline.net/lote/detalhe/125328", " HONDA/CG 150 TITAN ES")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1.630,00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=HYPERLINK("https://www.leilaoonline.net/lote/detalhe/125269", "083")</f>
      </c>
      <c r="B85" s="4" t="s">
        <f>=HYPERLINK("https://www.leilaoonline.net/lote/detalhe/125269", " HONDA/CG 150 TITAN KS")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3.700,00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=HYPERLINK("https://www.leilaoonline.net/lote/detalhe/125337", "084")</f>
      </c>
      <c r="B86" s="4" t="s">
        <f>=HYPERLINK("https://www.leilaoonline.net/lote/detalhe/125337", " YAMAHA/YBR 125E")</f>
      </c>
      <c r="C86" s="4" t="inlineStr">
        <is>
          <t>Vendido</t>
        </is>
      </c>
      <c r="D86" s="4" t="inlineStr">
        <is>
          <t>1</t>
        </is>
      </c>
      <c r="E86" s="5" t="inlineStr">
        <is>
          <t>420,00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=HYPERLINK("https://www.leilaoonline.net/lote/detalhe/125340", "085")</f>
      </c>
      <c r="B87" s="4" t="s">
        <f>=HYPERLINK("https://www.leilaoonline.net/lote/detalhe/125340", " HONDA/CG 125 TITAN KS")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1.380,00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=HYPERLINK("https://www.leilaoonline.net/lote/detalhe/125329", "086")</f>
      </c>
      <c r="B88" s="4" t="s">
        <f>=HYPERLINK("https://www.leilaoonline.net/lote/detalhe/125329", " HONDA/C100 BIZ ES")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1.420,00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=HYPERLINK("https://www.leilaoonline.net/lote/detalhe/125331", "087")</f>
      </c>
      <c r="B89" s="4" t="s">
        <f>=HYPERLINK("https://www.leilaoonline.net/lote/detalhe/125331", " HONDA/CG 125 FAN KS")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1.630,00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=HYPERLINK("https://www.leilaoonline.net/lote/detalhe/125333", "088")</f>
      </c>
      <c r="B90" s="4" t="s">
        <f>=HYPERLINK("https://www.leilaoonline.net/lote/detalhe/125333", " HONDA/CG 125 FAN KS")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1.600,00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=HYPERLINK("https://www.leilaoonline.net/lote/detalhe/125334", "089")</f>
      </c>
      <c r="B91" s="4" t="s">
        <f>=HYPERLINK("https://www.leilaoonline.net/lote/detalhe/125334", " H/HONDA CG 125")</f>
      </c>
      <c r="C91" s="4" t="inlineStr">
        <is>
          <t>Vendido</t>
        </is>
      </c>
      <c r="D91" s="4" t="inlineStr">
        <is>
          <t>1</t>
        </is>
      </c>
      <c r="E91" s="5" t="inlineStr">
        <is>
          <t>100,00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=HYPERLINK("https://www.leilaoonline.net/lote/detalhe/125259", "090")</f>
      </c>
      <c r="B92" s="4" t="s">
        <f>=HYPERLINK("https://www.leilaoonline.net/lote/detalhe/125259", " HONDA/CG")</f>
      </c>
      <c r="C92" s="4" t="inlineStr">
        <is>
          <t>Vendido</t>
        </is>
      </c>
      <c r="D92" s="4" t="inlineStr">
        <is>
          <t>1</t>
        </is>
      </c>
      <c r="E92" s="5" t="inlineStr">
        <is>
          <t>110,34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=HYPERLINK("https://www.leilaoonline.net/lote/detalhe/125341", "091")</f>
      </c>
      <c r="B93" s="4" t="s">
        <f>=HYPERLINK("https://www.leilaoonline.net/lote/detalhe/125341", " HONDA/CG 125 TITAN KSE")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1.240,00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=HYPERLINK("https://www.leilaoonline.net/lote/detalhe/125275", "092")</f>
      </c>
      <c r="B94" s="4" t="s">
        <f>=HYPERLINK("https://www.leilaoonline.net/lote/detalhe/125275", " HONDA/CG 150 TITAN ESD")</f>
      </c>
      <c r="C94" s="4" t="inlineStr">
        <is>
          <t>Vendido</t>
        </is>
      </c>
      <c r="D94" s="4" t="inlineStr">
        <is>
          <t>1</t>
        </is>
      </c>
      <c r="E94" s="5" t="inlineStr">
        <is>
          <t>5.200,00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=HYPERLINK("https://www.leilaoonline.net/lote/detalhe/125276", "093")</f>
      </c>
      <c r="B95" s="4" t="s">
        <f>=HYPERLINK("https://www.leilaoonline.net/lote/detalhe/125276", " HONDA/CG 150 TITAN ESD")</f>
      </c>
      <c r="C95" s="4" t="inlineStr">
        <is>
          <t>Vendido</t>
        </is>
      </c>
      <c r="D95" s="4" t="inlineStr">
        <is>
          <t>1</t>
        </is>
      </c>
      <c r="E95" s="5" t="inlineStr">
        <is>
          <t>3.650,00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=HYPERLINK("https://www.leilaoonline.net/lote/detalhe/125273", "095")</f>
      </c>
      <c r="B96" s="4" t="s">
        <f>=HYPERLINK("https://www.leilaoonline.net/lote/detalhe/125273", " HONDA/CG 150 TITAN KS")</f>
      </c>
      <c r="C96" s="4" t="inlineStr">
        <is>
          <t>Vendido</t>
        </is>
      </c>
      <c r="D96" s="4" t="inlineStr">
        <is>
          <t>1</t>
        </is>
      </c>
      <c r="E96" s="5" t="inlineStr">
        <is>
          <t>4.200,00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=HYPERLINK("https://www.leilaoonline.net/lote/detalhe/125345", "096")</f>
      </c>
      <c r="B97" s="4" t="s">
        <f>=HYPERLINK("https://www.leilaoonline.net/lote/detalhe/125345", " YAMAHA/RD 135")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1.100,00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=HYPERLINK("https://www.leilaoonline.net/lote/detalhe/125338", "097")</f>
      </c>
      <c r="B98" s="4" t="s">
        <f>=HYPERLINK("https://www.leilaoonline.net/lote/detalhe/125338", " JTA/SUZUKI EN125 YES")</f>
      </c>
      <c r="C98" s="4" t="inlineStr">
        <is>
          <t>Vendido</t>
        </is>
      </c>
      <c r="D98" s="4" t="inlineStr">
        <is>
          <t>1</t>
        </is>
      </c>
      <c r="E98" s="5" t="inlineStr">
        <is>
          <t>770,00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=HYPERLINK("https://www.leilaoonline.net/lote/detalhe/125339", "098")</f>
      </c>
      <c r="B99" s="4" t="s">
        <f>=HYPERLINK("https://www.leilaoonline.net/lote/detalhe/125339", " HONDA/CG 125 FAN")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1.550,00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=HYPERLINK("https://www.leilaoonline.net/lote/detalhe/125347", "101")</f>
      </c>
      <c r="B100" s="4" t="s">
        <f>=HYPERLINK("https://www.leilaoonline.net/lote/detalhe/125347", " HONDA/CG 125")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=HYPERLINK("https://www.leilaoonline.net/lote/detalhe/125349", "102")</f>
      </c>
      <c r="B101" s="4" t="s">
        <f>=HYPERLINK("https://www.leilaoonline.net/lote/detalhe/125349", " H/HONDA CG 125")</f>
      </c>
      <c r="C101" s="4" t="inlineStr">
        <is>
          <t>Vendido</t>
        </is>
      </c>
      <c r="D101" s="4" t="inlineStr">
        <is>
          <t>0</t>
        </is>
      </c>
      <c r="E101" s="5" t="inlineStr">
        <is>
          <t>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=HYPERLINK("https://www.leilaoonline.net/lote/detalhe/125342", "103")</f>
      </c>
      <c r="B102" s="4" t="s">
        <f>=HYPERLINK("https://www.leilaoonline.net/lote/detalhe/125342", " H/HONDA CG 125")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=HYPERLINK("https://www.leilaoonline.net/lote/detalhe/125343", "104")</f>
      </c>
      <c r="B103" s="4" t="s">
        <f>=HYPERLINK("https://www.leilaoonline.net/lote/detalhe/125343", " HONDA/CG 125 TITAN")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920,00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=HYPERLINK("https://www.leilaoonline.net/lote/detalhe/125260", "106")</f>
      </c>
      <c r="B104" s="4" t="s">
        <f>=HYPERLINK("https://www.leilaoonline.net/lote/detalhe/125260", " HONDA/CG")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110,34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=HYPERLINK("https://www.leilaoonline.net/lote/detalhe/125346", "107")</f>
      </c>
      <c r="B105" s="4" t="s">
        <f>=HYPERLINK("https://www.leilaoonline.net/lote/detalhe/125346", " HONDA/CG 125 TITAN")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=HYPERLINK("https://www.leilaoonline.net/lote/detalhe/125247", "108")</f>
      </c>
      <c r="B106" s="4" t="s">
        <f>=HYPERLINK("https://www.leilaoonline.net/lote/detalhe/125247", " MONARK/AVX SPORT")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110,34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=HYPERLINK("https://www.leilaoonline.net/lote/detalhe/125352", "109")</f>
      </c>
      <c r="B107" s="4" t="s">
        <f>=HYPERLINK("https://www.leilaoonline.net/lote/detalhe/125352", " H/HONDA CG 125")</f>
      </c>
      <c r="C107" s="4" t="inlineStr">
        <is>
          <t>Vendido</t>
        </is>
      </c>
      <c r="D107" s="4" t="inlineStr">
        <is>
          <t>0</t>
        </is>
      </c>
      <c r="E107" s="5" t="inlineStr">
        <is>
          <t>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=HYPERLINK("https://www.leilaoonline.net/lote/detalhe/125344", "110")</f>
      </c>
      <c r="B108" s="4" t="s">
        <f>=HYPERLINK("https://www.leilaoonline.net/lote/detalhe/125344", " HONDA/C100 BIZ")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1.270,00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=HYPERLINK("https://www.leilaoonline.net/lote/detalhe/125354", "111")</f>
      </c>
      <c r="B109" s="4" t="s">
        <f>=HYPERLINK("https://www.leilaoonline.net/lote/detalhe/125354", " HONDA/CG 125 TITAN")</f>
      </c>
      <c r="C109" s="4" t="inlineStr">
        <is>
          <t>Vendido</t>
        </is>
      </c>
      <c r="D109" s="4" t="inlineStr">
        <is>
          <t>0</t>
        </is>
      </c>
      <c r="E109" s="5" t="inlineStr">
        <is>
          <t>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=HYPERLINK("https://www.leilaoonline.net/lote/detalhe/125244", "112")</f>
      </c>
      <c r="B110" s="4" t="s">
        <f>=HYPERLINK("https://www.leilaoonline.net/lote/detalhe/125244", " HONDA/CG")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110,34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=HYPERLINK("https://www.leilaoonline.net/lote/detalhe/125249", "113")</f>
      </c>
      <c r="B111" s="4" t="s">
        <f>=HYPERLINK("https://www.leilaoonline.net/lote/detalhe/125249", " YAMAHA/RD 135")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110,34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=HYPERLINK("https://www.leilaoonline.net/lote/detalhe/125258", "118")</f>
      </c>
      <c r="B112" s="4" t="s">
        <f>=HYPERLINK("https://www.leilaoonline.net/lote/detalhe/125258", " HONDA/CG 125")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110,34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=HYPERLINK("https://www.leilaoonline.net/lote/detalhe/125355", "119")</f>
      </c>
      <c r="B113" s="4" t="s">
        <f>=HYPERLINK("https://www.leilaoonline.net/lote/detalhe/125355", " H/HONDA CG 125")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=HYPERLINK("https://www.leilaoonline.net/lote/detalhe/125348", "120")</f>
      </c>
      <c r="B114" s="4" t="s">
        <f>=HYPERLINK("https://www.leilaoonline.net/lote/detalhe/125348", " H/HONDA CG 125")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130,00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=HYPERLINK("https://www.leilaoonline.net/lote/detalhe/125351", "121")</f>
      </c>
      <c r="B115" s="4" t="s">
        <f>=HYPERLINK("https://www.leilaoonline.net/lote/detalhe/125351", " JTA/SUZUKI INTRUDER 250")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=HYPERLINK("https://www.leilaoonline.net/lote/detalhe/125277", "122")</f>
      </c>
      <c r="B116" s="4" t="s">
        <f>=HYPERLINK("https://www.leilaoonline.net/lote/detalhe/125277", " YAMAHA/YBR 125ED")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2.650,00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=HYPERLINK("https://www.leilaoonline.net/lote/detalhe/125278", "123")</f>
      </c>
      <c r="B117" s="4" t="s">
        <f>=HYPERLINK("https://www.leilaoonline.net/lote/detalhe/125278", " YAMAHA/T115 CRYPTON K")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2.700,00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=HYPERLINK("https://www.leilaoonline.net/lote/detalhe/125350", "124")</f>
      </c>
      <c r="B118" s="4" t="s">
        <f>=HYPERLINK("https://www.leilaoonline.net/lote/detalhe/125350", " HONDA/CG 125 TITAN KS")</f>
      </c>
      <c r="C118" s="4" t="inlineStr">
        <is>
          <t>Vendido</t>
        </is>
      </c>
      <c r="D118" s="4" t="inlineStr">
        <is>
          <t>0</t>
        </is>
      </c>
      <c r="E118" s="5" t="inlineStr">
        <is>
          <t>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=HYPERLINK("https://www.leilaoonline.net/lote/detalhe/125289", "125")</f>
      </c>
      <c r="B119" s="4" t="s">
        <f>=HYPERLINK("https://www.leilaoonline.net/lote/detalhe/125289", " HONDA/CG 150 TITAN KS")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3.150,00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=HYPERLINK("https://www.leilaoonline.net/lote/detalhe/125357", "126")</f>
      </c>
      <c r="B120" s="4" t="s">
        <f>=HYPERLINK("https://www.leilaoonline.net/lote/detalhe/125357", " HONDA/CG 125 TITAN")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870,00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=HYPERLINK("https://www.leilaoonline.net/lote/detalhe/125250", "127")</f>
      </c>
      <c r="B121" s="4" t="s">
        <f>=HYPERLINK("https://www.leilaoonline.net/lote/detalhe/125250", " HONDA/CG")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110,34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=HYPERLINK("https://www.leilaoonline.net/lote/detalhe/125243", "128")</f>
      </c>
      <c r="B122" s="4" t="s">
        <f>=HYPERLINK("https://www.leilaoonline.net/lote/detalhe/125243", " HONDA/CG")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110,34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=HYPERLINK("https://www.leilaoonline.net/lote/detalhe/125253", "129")</f>
      </c>
      <c r="B123" s="4" t="s">
        <f>=HYPERLINK("https://www.leilaoonline.net/lote/detalhe/125253", " MONARK/MONARK AVXS")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110,34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=HYPERLINK("https://www.leilaoonline.net/lote/detalhe/125248", "130")</f>
      </c>
      <c r="B124" s="4" t="s">
        <f>=HYPERLINK("https://www.leilaoonline.net/lote/detalhe/125248", " BICICLETA/MOTORIZADA")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110,34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=HYPERLINK("https://www.leilaoonline.net/lote/detalhe/125353", "132")</f>
      </c>
      <c r="B125" s="4" t="s">
        <f>=HYPERLINK("https://www.leilaoonline.net/lote/detalhe/125353", " YAMAHA/YBR 125K")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810,00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=HYPERLINK("https://www.leilaoonline.net/lote/detalhe/125356", "133")</f>
      </c>
      <c r="B126" s="4" t="s">
        <f>=HYPERLINK("https://www.leilaoonline.net/lote/detalhe/125356", " JTA/SUZUKI EN125 YES")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210,00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=HYPERLINK("https://www.leilaoonline.net/lote/detalhe/125358", "134")</f>
      </c>
      <c r="B127" s="4" t="s">
        <f>=HYPERLINK("https://www.leilaoonline.net/lote/detalhe/125358", " HONDA/CG 125 TITAN")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=HYPERLINK("https://www.leilaoonline.net/lote/detalhe/125257", "135")</f>
      </c>
      <c r="B128" s="4" t="s">
        <f>=HYPERLINK("https://www.leilaoonline.net/lote/detalhe/125257", " TRAXX/JH125 35A")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110,34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=HYPERLINK("https://www.leilaoonline.net/lote/detalhe/125362", "136")</f>
      </c>
      <c r="B129" s="4" t="s">
        <f>=HYPERLINK("https://www.leilaoonline.net/lote/detalhe/125362", " HONDA/CG 150 TITAN")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1.520,00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=HYPERLINK("https://www.leilaoonline.net/lote/detalhe/125368", "137")</f>
      </c>
      <c r="B130" s="4" t="s">
        <f>=HYPERLINK("https://www.leilaoonline.net/lote/detalhe/125368", " HONDA/CG TITAN")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350,00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=HYPERLINK("https://www.leilaoonline.net/lote/detalhe/125365", "138")</f>
      </c>
      <c r="B131" s="4" t="s">
        <f>=HYPERLINK("https://www.leilaoonline.net/lote/detalhe/125365", " HONDA/CG 150 SPORT")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1.390,00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=HYPERLINK("https://www.leilaoonline.net/lote/detalhe/125284", "139")</f>
      </c>
      <c r="B132" s="4" t="s">
        <f>=HYPERLINK("https://www.leilaoonline.net/lote/detalhe/125284", " HONDA/CG 125 TITAN KS")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2.900,00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=HYPERLINK("https://www.leilaoonline.net/lote/detalhe/125369", "140")</f>
      </c>
      <c r="B133" s="4" t="s">
        <f>=HYPERLINK("https://www.leilaoonline.net/lote/detalhe/125369", " HONDA/CG 125 TITAN KS")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1.120,00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=HYPERLINK("https://www.leilaoonline.net/lote/detalhe/125367", "142")</f>
      </c>
      <c r="B134" s="4" t="s">
        <f>=HYPERLINK("https://www.leilaoonline.net/lote/detalhe/125367", " HONDA/CG 125 TITAN KS")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520,00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=HYPERLINK("https://www.leilaoonline.net/lote/detalhe/125251", "143")</f>
      </c>
      <c r="B135" s="4" t="s">
        <f>=HYPERLINK("https://www.leilaoonline.net/lote/detalhe/125251", " HONDA/CG")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110,34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=HYPERLINK("https://www.leilaoonline.net/lote/detalhe/125288", "144")</f>
      </c>
      <c r="B136" s="4" t="s">
        <f>=HYPERLINK("https://www.leilaoonline.net/lote/detalhe/125288", " HONDA/CG 125 FAN KS")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4.400,00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=HYPERLINK("https://www.leilaoonline.net/lote/detalhe/125286", "145")</f>
      </c>
      <c r="B137" s="4" t="s">
        <f>=HYPERLINK("https://www.leilaoonline.net/lote/detalhe/125286", " HONDA/CBX 250 TWISTER")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3.350,00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=HYPERLINK("https://www.leilaoonline.net/lote/detalhe/125290", "146")</f>
      </c>
      <c r="B138" s="4" t="s">
        <f>=HYPERLINK("https://www.leilaoonline.net/lote/detalhe/125290", " HONDA/CG 150 TITAN KS")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4.150,00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=HYPERLINK("https://www.leilaoonline.net/lote/detalhe/125291", "147")</f>
      </c>
      <c r="B139" s="4" t="s">
        <f>=HYPERLINK("https://www.leilaoonline.net/lote/detalhe/125291", " HONDA/CG 125 FAN KS")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4.600,00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=HYPERLINK("https://www.leilaoonline.net/lote/detalhe/125366", "148")</f>
      </c>
      <c r="B140" s="4" t="s">
        <f>=HYPERLINK("https://www.leilaoonline.net/lote/detalhe/125366", " YAMAHA/FACTOR YBR125 ED")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1.400,00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=HYPERLINK("https://www.leilaoonline.net/lote/detalhe/125363", "150")</f>
      </c>
      <c r="B141" s="4" t="s">
        <f>=HYPERLINK("https://www.leilaoonline.net/lote/detalhe/125363", " HONDA/CG 125 FAN KS")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1.560,00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=HYPERLINK("https://www.leilaoonline.net/lote/detalhe/125312", "151")</f>
      </c>
      <c r="B142" s="4" t="s">
        <f>=HYPERLINK("https://www.leilaoonline.net/lote/detalhe/125312", " HONDA/CG 125 TITAN KS")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3.250,00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=HYPERLINK("https://www.leilaoonline.net/lote/detalhe/125371", "153")</f>
      </c>
      <c r="B143" s="4" t="s">
        <f>=HYPERLINK("https://www.leilaoonline.net/lote/detalhe/125371", " HONDA/CG 150 TITAN KS")</f>
      </c>
      <c r="C143" s="4" t="inlineStr">
        <is>
          <t>Vendido</t>
        </is>
      </c>
      <c r="D143" s="4" t="inlineStr">
        <is>
          <t>0</t>
        </is>
      </c>
      <c r="E143" s="5" t="inlineStr">
        <is>
          <t>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=HYPERLINK("https://www.leilaoonline.net/lote/detalhe/125261", "155")</f>
      </c>
      <c r="B144" s="4" t="s">
        <f>=HYPERLINK("https://www.leilaoonline.net/lote/detalhe/125261", " YAMAHA/YBR 125K")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110,34</t>
        </is>
      </c>
      <c r="F144" s="4" t="inlineStr">
        <is>
          <t>0.00</t>
        </is>
      </c>
    </row>
    <row collapsed="false" customFormat="false" customHeight="false" hidden="false" ht="12.1" outlineLevel="0" r="145">
      <c r="A145" s="5" t="s">
        <f>=HYPERLINK("https://www.leilaoonline.net/lote/detalhe/125361", "156")</f>
      </c>
      <c r="B145" s="4" t="s">
        <f>=HYPERLINK("https://www.leilaoonline.net/lote/detalhe/125361", " HONDA/CG 125 TITAN KS")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150,00</t>
        </is>
      </c>
      <c r="F145" s="4" t="inlineStr">
        <is>
          <t>0.00</t>
        </is>
      </c>
    </row>
    <row collapsed="false" customFormat="false" customHeight="false" hidden="false" ht="12.1" outlineLevel="0" r="146">
      <c r="A146" s="5" t="s">
        <f>=HYPERLINK("https://www.leilaoonline.net/lote/detalhe/125263", "157")</f>
      </c>
      <c r="B146" s="4" t="s">
        <f>=HYPERLINK("https://www.leilaoonline.net/lote/detalhe/125263", " H/HONDA CG 125")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110,34</t>
        </is>
      </c>
      <c r="F146" s="4" t="inlineStr">
        <is>
          <t>0.00</t>
        </is>
      </c>
    </row>
    <row collapsed="false" customFormat="false" customHeight="false" hidden="false" ht="12.1" outlineLevel="0" r="147">
      <c r="A147" s="5" t="s">
        <f>=HYPERLINK("https://www.leilaoonline.net/lote/detalhe/125364", "158")</f>
      </c>
      <c r="B147" s="4" t="s">
        <f>=HYPERLINK("https://www.leilaoonline.net/lote/detalhe/125364", " HONDA/CBX 200 STRADA")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455,00</t>
        </is>
      </c>
      <c r="F147" s="4" t="inlineStr">
        <is>
          <t>0.00</t>
        </is>
      </c>
    </row>
    <row collapsed="false" customFormat="false" customHeight="false" hidden="false" ht="12.1" outlineLevel="0" r="148">
      <c r="A148" s="5" t="s">
        <f>=HYPERLINK("https://www.leilaoonline.net/lote/detalhe/125360", "159")</f>
      </c>
      <c r="B148" s="4" t="s">
        <f>=HYPERLINK("https://www.leilaoonline.net/lote/detalhe/125360", " HONDA/CG 125 TITAN")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110,00</t>
        </is>
      </c>
      <c r="F148" s="4" t="inlineStr">
        <is>
          <t>0.00</t>
        </is>
      </c>
    </row>
    <row collapsed="false" customFormat="false" customHeight="false" hidden="false" ht="12.1" outlineLevel="0" r="149">
      <c r="A149" s="5" t="s">
        <f>=HYPERLINK("https://www.leilaoonline.net/lote/detalhe/125268", "161")</f>
      </c>
      <c r="B149" s="4" t="s">
        <f>=HYPERLINK("https://www.leilaoonline.net/lote/detalhe/125268", " BICICLETA/MOTORIZADA")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110,34</t>
        </is>
      </c>
      <c r="F149" s="4" t="inlineStr">
        <is>
          <t>0.00</t>
        </is>
      </c>
    </row>
    <row collapsed="false" customFormat="false" customHeight="false" hidden="false" ht="12.1" outlineLevel="0" r="150">
      <c r="A150" s="5" t="s">
        <f>=HYPERLINK("https://www.leilaoonline.net/lote/detalhe/125370", "162")</f>
      </c>
      <c r="B150" s="4" t="s">
        <f>=HYPERLINK("https://www.leilaoonline.net/lote/detalhe/125370", " FORD/FIESTA GL")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2.650,00</t>
        </is>
      </c>
      <c r="F150" s="4" t="inlineStr">
        <is>
          <t>0.00</t>
        </is>
      </c>
    </row>
    <row collapsed="false" customFormat="false" customHeight="false" hidden="false" ht="12.1" outlineLevel="0" r="151">
      <c r="A151" s="5" t="s">
        <f>=HYPERLINK("https://www.leilaoonline.net/lote/detalhe/125180", "163")</f>
      </c>
      <c r="B151" s="4" t="s">
        <f>=HYPERLINK("https://www.leilaoonline.net/lote/detalhe/125180", " GM/KADETT TURIM")</f>
      </c>
      <c r="C151" s="4" t="inlineStr">
        <is>
          <t>Vendido</t>
        </is>
      </c>
      <c r="D151" s="4" t="inlineStr">
        <is>
          <t>0</t>
        </is>
      </c>
      <c r="E151" s="5" t="inlineStr">
        <is>
          <t>0,00</t>
        </is>
      </c>
      <c r="F151" s="4" t="inlineStr">
        <is>
          <t>0.00</t>
        </is>
      </c>
    </row>
    <row collapsed="false" customFormat="false" customHeight="false" hidden="false" ht="12.1" outlineLevel="0" r="152">
      <c r="A152" s="5" t="s">
        <f>=HYPERLINK("https://www.leilaoonline.net/lote/detalhe/125176", "164")</f>
      </c>
      <c r="B152" s="4" t="s">
        <f>=HYPERLINK("https://www.leilaoonline.net/lote/detalhe/125176", " GM/KADETT SL EFI")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2.120,00</t>
        </is>
      </c>
      <c r="F152" s="4" t="inlineStr">
        <is>
          <t>0.00</t>
        </is>
      </c>
    </row>
    <row collapsed="false" customFormat="false" customHeight="false" hidden="false" ht="12.1" outlineLevel="0" r="153">
      <c r="A153" s="5" t="s">
        <f>=HYPERLINK("https://www.leilaoonline.net/lote/detalhe/125254", "165")</f>
      </c>
      <c r="B153" s="4" t="s">
        <f>=HYPERLINK("https://www.leilaoonline.net/lote/detalhe/125254", " FORD/BELINA")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993,10</t>
        </is>
      </c>
      <c r="F153" s="4" t="inlineStr">
        <is>
          <t>0.00</t>
        </is>
      </c>
    </row>
    <row collapsed="false" customFormat="false" customHeight="false" hidden="false" ht="12.1" outlineLevel="0" r="154">
      <c r="A154" s="5" t="s">
        <f>=HYPERLINK("https://www.leilaoonline.net/lote/detalhe/125178", "166")</f>
      </c>
      <c r="B154" s="4" t="s">
        <f>=HYPERLINK("https://www.leilaoonline.net/lote/detalhe/125178", " FIAT/FIAT 147 L")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790,00</t>
        </is>
      </c>
      <c r="F154" s="4" t="inlineStr">
        <is>
          <t>0.00</t>
        </is>
      </c>
    </row>
    <row collapsed="false" customFormat="false" customHeight="false" hidden="false" ht="12.1" outlineLevel="0" r="155">
      <c r="A155" s="5" t="s">
        <f>=HYPERLINK("https://www.leilaoonline.net/lote/detalhe/125181", "167")</f>
      </c>
      <c r="B155" s="4" t="s">
        <f>=HYPERLINK("https://www.leilaoonline.net/lote/detalhe/125181", " IMP/FIAT TIPO 1.6IE")</f>
      </c>
      <c r="C155" s="4" t="inlineStr">
        <is>
          <t>Vendido</t>
        </is>
      </c>
      <c r="D155" s="4" t="inlineStr">
        <is>
          <t>0</t>
        </is>
      </c>
      <c r="E155" s="5" t="inlineStr">
        <is>
          <t>0,00</t>
        </is>
      </c>
      <c r="F155" s="4" t="inlineStr">
        <is>
          <t>0.00</t>
        </is>
      </c>
    </row>
    <row collapsed="false" customFormat="false" customHeight="false" hidden="false" ht="12.1" outlineLevel="0" r="156">
      <c r="A156" s="5" t="s">
        <f>=HYPERLINK("https://www.leilaoonline.net/lote/detalhe/125179", "170")</f>
      </c>
      <c r="B156" s="4" t="s">
        <f>=HYPERLINK("https://www.leilaoonline.net/lote/detalhe/125179", " VW/GOL 16V")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2.400,00</t>
        </is>
      </c>
      <c r="F156" s="4" t="inlineStr">
        <is>
          <t>0.00</t>
        </is>
      </c>
    </row>
    <row collapsed="false" customFormat="false" customHeight="false" hidden="false" ht="12.1" outlineLevel="0" r="157">
      <c r="A157" s="5" t="s">
        <f>=HYPERLINK("https://www.leilaoonline.net/lote/detalhe/125177", "171")</f>
      </c>
      <c r="B157" s="4" t="s">
        <f>=HYPERLINK("https://www.leilaoonline.net/lote/detalhe/125177", " VW/GOL PLUS")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830,00</t>
        </is>
      </c>
      <c r="F157" s="4" t="inlineStr">
        <is>
          <t>0.00</t>
        </is>
      </c>
    </row>
    <row collapsed="false" customFormat="false" customHeight="false" hidden="false" ht="12.1" outlineLevel="0" r="158">
      <c r="A158" s="5" t="s">
        <f>=HYPERLINK("https://www.leilaoonline.net/lote/detalhe/125359", "172")</f>
      </c>
      <c r="B158" s="4" t="s">
        <f>=HYPERLINK("https://www.leilaoonline.net/lote/detalhe/125359", " VW/SANTANA 2000 MI EVID.")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3.250,00</t>
        </is>
      </c>
      <c r="F158" s="4" t="inlineStr">
        <is>
          <t>0.00</t>
        </is>
      </c>
    </row>
    <row collapsed="false" customFormat="false" customHeight="false" hidden="false" ht="12.1" outlineLevel="0" r="159">
      <c r="A159" s="5" t="s">
        <f>=HYPERLINK("https://www.leilaoonline.net/lote/detalhe/125184", "173")</f>
      </c>
      <c r="B159" s="4" t="s">
        <f>=HYPERLINK("https://www.leilaoonline.net/lote/detalhe/125184", " VW/GOL CL")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520,00</t>
        </is>
      </c>
      <c r="F159" s="4" t="inlineStr">
        <is>
          <t>0.00</t>
        </is>
      </c>
    </row>
    <row collapsed="false" customFormat="false" customHeight="false" hidden="false" ht="12.1" outlineLevel="0" r="160">
      <c r="A160" s="5" t="s">
        <f>=HYPERLINK("https://www.leilaoonline.net/lote/detalhe/125188", "174")</f>
      </c>
      <c r="B160" s="4" t="s">
        <f>=HYPERLINK("https://www.leilaoonline.net/lote/detalhe/125188", " VW/VOYAGE CL")</f>
      </c>
      <c r="C160" s="4" t="inlineStr">
        <is>
          <t>Vendido</t>
        </is>
      </c>
      <c r="D160" s="4" t="inlineStr">
        <is>
          <t>0</t>
        </is>
      </c>
      <c r="E160" s="5" t="inlineStr">
        <is>
          <t>0,00</t>
        </is>
      </c>
      <c r="F160" s="4" t="inlineStr">
        <is>
          <t>0.00</t>
        </is>
      </c>
    </row>
    <row collapsed="false" customFormat="false" customHeight="false" hidden="false" ht="12.1" outlineLevel="0" r="161">
      <c r="A161" s="5" t="s">
        <f>=HYPERLINK("https://www.leilaoonline.net/lote/detalhe/125190", "175")</f>
      </c>
      <c r="B161" s="4" t="s">
        <f>=HYPERLINK("https://www.leilaoonline.net/lote/detalhe/125190", " GM/KADETT LITE")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820,00</t>
        </is>
      </c>
      <c r="F161" s="4" t="inlineStr">
        <is>
          <t>0.00</t>
        </is>
      </c>
    </row>
    <row collapsed="false" customFormat="false" customHeight="false" hidden="false" ht="12.1" outlineLevel="0" r="162">
      <c r="A162" s="5" t="s">
        <f>=HYPERLINK("https://www.leilaoonline.net/lote/detalhe/125262", "176")</f>
      </c>
      <c r="B162" s="4" t="s">
        <f>=HYPERLINK("https://www.leilaoonline.net/lote/detalhe/125262", " FIAT/UNO ELETRONIC")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1.900,00</t>
        </is>
      </c>
      <c r="F162" s="4" t="inlineStr">
        <is>
          <t>0.00</t>
        </is>
      </c>
    </row>
    <row collapsed="false" customFormat="false" customHeight="false" hidden="false" ht="12.1" outlineLevel="0" r="163">
      <c r="A163" s="5" t="s">
        <f>=HYPERLINK("https://www.leilaoonline.net/lote/detalhe/125182", "177")</f>
      </c>
      <c r="B163" s="4" t="s">
        <f>=HYPERLINK("https://www.leilaoonline.net/lote/detalhe/125182", " FIAT/UNO MILLE SX")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1.940,00</t>
        </is>
      </c>
      <c r="F163" s="4" t="inlineStr">
        <is>
          <t>0.00</t>
        </is>
      </c>
    </row>
    <row collapsed="false" customFormat="false" customHeight="false" hidden="false" ht="12.1" outlineLevel="0" r="164">
      <c r="A164" s="5" t="s">
        <f>=HYPERLINK("https://www.leilaoonline.net/lote/detalhe/125189", "178")</f>
      </c>
      <c r="B164" s="4" t="s">
        <f>=HYPERLINK("https://www.leilaoonline.net/lote/detalhe/125189", " VW/VOYAGE LS")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570,00</t>
        </is>
      </c>
      <c r="F164" s="4" t="inlineStr">
        <is>
          <t>0.00</t>
        </is>
      </c>
    </row>
    <row collapsed="false" customFormat="false" customHeight="false" hidden="false" ht="12.1" outlineLevel="0" r="165">
      <c r="A165" s="5" t="s">
        <f>=HYPERLINK("https://www.leilaoonline.net/lote/detalhe/125186", "180")</f>
      </c>
      <c r="B165" s="4" t="s">
        <f>=HYPERLINK("https://www.leilaoonline.net/lote/detalhe/125186", " VW/PARATI CL")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1.920,00</t>
        </is>
      </c>
      <c r="F165" s="4" t="inlineStr">
        <is>
          <t>0.00</t>
        </is>
      </c>
    </row>
    <row collapsed="false" customFormat="false" customHeight="false" hidden="false" ht="12.1" outlineLevel="0" r="166">
      <c r="A166" s="5" t="s">
        <f>=HYPERLINK("https://www.leilaoonline.net/lote/detalhe/125183", "181")</f>
      </c>
      <c r="B166" s="4" t="s">
        <f>=HYPERLINK("https://www.leilaoonline.net/lote/detalhe/125183", " VW/VW FUSCA 1500")</f>
      </c>
      <c r="C166" s="4" t="inlineStr">
        <is>
          <t>Vendido</t>
        </is>
      </c>
      <c r="D166" s="4" t="inlineStr">
        <is>
          <t>0</t>
        </is>
      </c>
      <c r="E166" s="5" t="inlineStr">
        <is>
          <t>0,00</t>
        </is>
      </c>
      <c r="F166" s="4" t="inlineStr">
        <is>
          <t>0.00</t>
        </is>
      </c>
    </row>
    <row collapsed="false" customFormat="false" customHeight="false" hidden="false" ht="12.1" outlineLevel="0" r="167">
      <c r="A167" s="5" t="s">
        <f>=HYPERLINK("https://www.leilaoonline.net/lote/detalhe/125187", "183")</f>
      </c>
      <c r="B167" s="4" t="s">
        <f>=HYPERLINK("https://www.leilaoonline.net/lote/detalhe/125187", " IMP/FORD ESCORT GLX 16VH")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900,00</t>
        </is>
      </c>
      <c r="F167" s="4" t="inlineStr">
        <is>
          <t>0.00</t>
        </is>
      </c>
    </row>
    <row collapsed="false" customFormat="false" customHeight="false" hidden="false" ht="12.1" outlineLevel="0" r="168">
      <c r="A168" s="5" t="s">
        <f>=HYPERLINK("https://www.leilaoonline.net/lote/detalhe/125185", "185")</f>
      </c>
      <c r="B168" s="4" t="s">
        <f>=HYPERLINK("https://www.leilaoonline.net/lote/detalhe/125185", " FORD/DEL REY GHIA")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3.020,00</t>
        </is>
      </c>
      <c r="F168" s="4" t="inlineStr">
        <is>
          <t>0.00</t>
        </is>
      </c>
    </row>
    <row collapsed="false" customFormat="false" customHeight="false" hidden="false" ht="12.1" outlineLevel="0" r="169">
      <c r="A169" s="5" t="s">
        <f>=HYPERLINK("https://www.leilaoonline.net/lote/detalhe/125191", "186")</f>
      </c>
      <c r="B169" s="4" t="s">
        <f>=HYPERLINK("https://www.leilaoonline.net/lote/detalhe/125191", " VW/VW FUSCA 1500")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770,00</t>
        </is>
      </c>
      <c r="F169" s="4" t="inlineStr">
        <is>
          <t>0.00</t>
        </is>
      </c>
    </row>
    <row collapsed="false" customFormat="false" customHeight="false" hidden="false" ht="12.1" outlineLevel="0" r="170">
      <c r="A170" s="5" t="s">
        <f>=HYPERLINK("https://www.leilaoonline.net/lote/detalhe/125192", "187")</f>
      </c>
      <c r="B170" s="4" t="s">
        <f>=HYPERLINK("https://www.leilaoonline.net/lote/detalhe/125192", " VW/FUSCA 1300")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580,00</t>
        </is>
      </c>
      <c r="F170" s="4" t="inlineStr">
        <is>
          <t>0.00</t>
        </is>
      </c>
    </row>
    <row collapsed="false" customFormat="false" customHeight="false" hidden="false" ht="12.1" outlineLevel="0" r="171">
      <c r="A171" s="5" t="s">
        <f>=HYPERLINK("https://www.leilaoonline.net/lote/detalhe/125193", "188")</f>
      </c>
      <c r="B171" s="4" t="s">
        <f>=HYPERLINK("https://www.leilaoonline.net/lote/detalhe/125193", " FORD/CORCEL II")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870,00</t>
        </is>
      </c>
      <c r="F171" s="4" t="inlineStr">
        <is>
          <t>0.00</t>
        </is>
      </c>
    </row>
    <row collapsed="false" customFormat="false" customHeight="false" hidden="false" ht="12.1" outlineLevel="0" r="172">
      <c r="A172" s="5" t="s">
        <f>=HYPERLINK("https://www.leilaoonline.net/lote/detalhe/125194", "189")</f>
      </c>
      <c r="B172" s="4" t="s">
        <f>=HYPERLINK("https://www.leilaoonline.net/lote/detalhe/125194", " VW/VW FUSCA 1500")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820,00</t>
        </is>
      </c>
      <c r="F172" s="4" t="inlineStr">
        <is>
          <t>0.00</t>
        </is>
      </c>
    </row>
    <row collapsed="false" customFormat="false" customHeight="false" hidden="false" ht="12.1" outlineLevel="0" r="173">
      <c r="A173" s="5" t="s">
        <f>=HYPERLINK("https://www.leilaoonline.net/lote/detalhe/125199", "192")</f>
      </c>
      <c r="B173" s="4" t="s">
        <f>=HYPERLINK("https://www.leilaoonline.net/lote/detalhe/125199", " VW/VW FUSCA 1500")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820,00</t>
        </is>
      </c>
      <c r="F173" s="4" t="inlineStr">
        <is>
          <t>0.00</t>
        </is>
      </c>
    </row>
    <row collapsed="false" customFormat="false" customHeight="false" hidden="false" ht="12.1" outlineLevel="0" r="174">
      <c r="A174" s="5" t="s">
        <f>=HYPERLINK("https://www.leilaoonline.net/lote/detalhe/125201", "198")</f>
      </c>
      <c r="B174" s="4" t="s">
        <f>=HYPERLINK("https://www.leilaoonline.net/lote/detalhe/125201", " VW/GOL SPECIAL")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2.400,00</t>
        </is>
      </c>
      <c r="F174" s="4" t="inlineStr">
        <is>
          <t>0.00</t>
        </is>
      </c>
    </row>
    <row collapsed="false" customFormat="false" customHeight="false" hidden="false" ht="12.1" outlineLevel="0" r="175">
      <c r="A175" s="5" t="s">
        <f>=HYPERLINK("https://www.leilaoonline.net/lote/detalhe/125313", "199")</f>
      </c>
      <c r="B175" s="4" t="s">
        <f>=HYPERLINK("https://www.leilaoonline.net/lote/detalhe/125313", " VW/GOL 1.0")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4.700,00</t>
        </is>
      </c>
      <c r="F175" s="4" t="inlineStr">
        <is>
          <t>0.00</t>
        </is>
      </c>
    </row>
    <row collapsed="false" customFormat="false" customHeight="false" hidden="false" ht="12.1" outlineLevel="0" r="176">
      <c r="A176" s="5" t="s">
        <f>=HYPERLINK("https://www.leilaoonline.net/lote/detalhe/125195", "200")</f>
      </c>
      <c r="B176" s="4" t="s">
        <f>=HYPERLINK("https://www.leilaoonline.net/lote/detalhe/125195", " FORD/FIESTA")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1.640,00</t>
        </is>
      </c>
      <c r="F176" s="4" t="inlineStr">
        <is>
          <t>0.00</t>
        </is>
      </c>
    </row>
    <row collapsed="false" customFormat="false" customHeight="false" hidden="false" ht="12.1" outlineLevel="0" r="177">
      <c r="A177" s="5" t="s">
        <f>=HYPERLINK("https://www.leilaoonline.net/lote/detalhe/125203", "201")</f>
      </c>
      <c r="B177" s="4" t="s">
        <f>=HYPERLINK("https://www.leilaoonline.net/lote/detalhe/125203", " VW/GOL CLI")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1.100,00</t>
        </is>
      </c>
      <c r="F177" s="4" t="inlineStr">
        <is>
          <t>0.00</t>
        </is>
      </c>
    </row>
    <row collapsed="false" customFormat="false" customHeight="false" hidden="false" ht="12.1" outlineLevel="0" r="178">
      <c r="A178" s="5" t="s">
        <f>=HYPERLINK("https://www.leilaoonline.net/lote/detalhe/125264", "202")</f>
      </c>
      <c r="B178" s="4" t="s">
        <f>=HYPERLINK("https://www.leilaoonline.net/lote/detalhe/125264", " FORD/KA")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1.350,00</t>
        </is>
      </c>
      <c r="F178" s="4" t="inlineStr">
        <is>
          <t>0.00</t>
        </is>
      </c>
    </row>
    <row collapsed="false" customFormat="false" customHeight="false" hidden="false" ht="12.1" outlineLevel="0" r="179">
      <c r="A179" s="5" t="s">
        <f>=HYPERLINK("https://www.leilaoonline.net/lote/detalhe/125204", "203")</f>
      </c>
      <c r="B179" s="4" t="s">
        <f>=HYPERLINK("https://www.leilaoonline.net/lote/detalhe/125204", " IMP/VW GOLF GL 1.8 MI")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1.050,00</t>
        </is>
      </c>
      <c r="F179" s="4" t="inlineStr">
        <is>
          <t>0.00</t>
        </is>
      </c>
    </row>
    <row collapsed="false" customFormat="false" customHeight="false" hidden="false" ht="12.1" outlineLevel="0" r="180">
      <c r="A180" s="5" t="s">
        <f>=HYPERLINK("https://www.leilaoonline.net/lote/detalhe/125207", "204")</f>
      </c>
      <c r="B180" s="4" t="s">
        <f>=HYPERLINK("https://www.leilaoonline.net/lote/detalhe/125207", " VW/PASSAT LS")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330,00</t>
        </is>
      </c>
      <c r="F180" s="4" t="inlineStr">
        <is>
          <t>0.00</t>
        </is>
      </c>
    </row>
    <row collapsed="false" customFormat="false" customHeight="false" hidden="false" ht="12.1" outlineLevel="0" r="181">
      <c r="A181" s="5" t="s">
        <f>=HYPERLINK("https://www.leilaoonline.net/lote/detalhe/125198", "205")</f>
      </c>
      <c r="B181" s="4" t="s">
        <f>=HYPERLINK("https://www.leilaoonline.net/lote/detalhe/125198", " FORD/FIESTA")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1.200,00</t>
        </is>
      </c>
      <c r="F181" s="4" t="inlineStr">
        <is>
          <t>0.00</t>
        </is>
      </c>
    </row>
    <row collapsed="false" customFormat="false" customHeight="false" hidden="false" ht="12.1" outlineLevel="0" r="182">
      <c r="A182" s="5" t="s">
        <f>=HYPERLINK("https://www.leilaoonline.net/lote/detalhe/125196", "207")</f>
      </c>
      <c r="B182" s="4" t="s">
        <f>=HYPERLINK("https://www.leilaoonline.net/lote/detalhe/125196", " IMP/VW POLO CLAS. 1.8 MI")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0.00</t>
        </is>
      </c>
    </row>
    <row collapsed="false" customFormat="false" customHeight="false" hidden="false" ht="12.1" outlineLevel="0" r="183">
      <c r="A183" s="5" t="s">
        <f>=HYPERLINK("https://www.leilaoonline.net/lote/detalhe/125208", "210")</f>
      </c>
      <c r="B183" s="4" t="s">
        <f>=HYPERLINK("https://www.leilaoonline.net/lote/detalhe/125208", " GM/CORSA WIND")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2.820,00</t>
        </is>
      </c>
      <c r="F183" s="4" t="inlineStr">
        <is>
          <t>0.00</t>
        </is>
      </c>
    </row>
    <row collapsed="false" customFormat="false" customHeight="false" hidden="false" ht="12.1" outlineLevel="0" r="184">
      <c r="A184" s="5" t="s">
        <f>=HYPERLINK("https://www.leilaoonline.net/lote/detalhe/125311", "211")</f>
      </c>
      <c r="B184" s="4" t="s">
        <f>=HYPERLINK("https://www.leilaoonline.net/lote/detalhe/125311", " VW/GOL CL 1.6 MI")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4.100,00</t>
        </is>
      </c>
      <c r="F184" s="4" t="inlineStr">
        <is>
          <t>0.00</t>
        </is>
      </c>
    </row>
    <row collapsed="false" customFormat="false" customHeight="false" hidden="false" ht="12.1" outlineLevel="0" r="185">
      <c r="A185" s="5" t="s">
        <f>=HYPERLINK("https://www.leilaoonline.net/lote/detalhe/125309", "213")</f>
      </c>
      <c r="B185" s="4" t="s">
        <f>=HYPERLINK("https://www.leilaoonline.net/lote/detalhe/125309", " GM/MONZA GL")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1.900,00</t>
        </is>
      </c>
      <c r="F185" s="4" t="inlineStr">
        <is>
          <t>0.00</t>
        </is>
      </c>
    </row>
    <row collapsed="false" customFormat="false" customHeight="false" hidden="false" ht="12.1" outlineLevel="0" r="186">
      <c r="A186" s="5" t="s">
        <f>=HYPERLINK("https://www.leilaoonline.net/lote/detalhe/125200", "214")</f>
      </c>
      <c r="B186" s="4" t="s">
        <f>=HYPERLINK("https://www.leilaoonline.net/lote/detalhe/125200", " VW/PARATI 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840,00</t>
        </is>
      </c>
      <c r="F186" s="4" t="inlineStr">
        <is>
          <t>0.00</t>
        </is>
      </c>
    </row>
    <row collapsed="false" customFormat="false" customHeight="false" hidden="false" ht="12.1" outlineLevel="0" r="187">
      <c r="A187" s="5" t="s">
        <f>=HYPERLINK("https://www.leilaoonline.net/lote/detalhe/125197", "215")</f>
      </c>
      <c r="B187" s="4" t="s">
        <f>=HYPERLINK("https://www.leilaoonline.net/lote/detalhe/125197", " FORD/BELINA")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850,00</t>
        </is>
      </c>
      <c r="F187" s="4" t="inlineStr">
        <is>
          <t>0.00</t>
        </is>
      </c>
    </row>
    <row collapsed="false" customFormat="false" customHeight="false" hidden="false" ht="12.1" outlineLevel="0" r="188">
      <c r="A188" s="5" t="s">
        <f>=HYPERLINK("https://www.leilaoonline.net/lote/detalhe/125206", "216")</f>
      </c>
      <c r="B188" s="4" t="s">
        <f>=HYPERLINK("https://www.leilaoonline.net/lote/detalhe/125206", " FORD/FIESTA")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820,00</t>
        </is>
      </c>
      <c r="F188" s="4" t="inlineStr">
        <is>
          <t>0.00</t>
        </is>
      </c>
    </row>
    <row collapsed="false" customFormat="false" customHeight="false" hidden="false" ht="12.1" outlineLevel="0" r="189">
      <c r="A189" s="5" t="s">
        <f>=HYPERLINK("https://www.leilaoonline.net/lote/detalhe/125211", "217")</f>
      </c>
      <c r="B189" s="4" t="s">
        <f>=HYPERLINK("https://www.leilaoonline.net/lote/detalhe/125211", " VW/GOL 1000")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830,00</t>
        </is>
      </c>
      <c r="F189" s="4" t="inlineStr">
        <is>
          <t>0.00</t>
        </is>
      </c>
    </row>
    <row collapsed="false" customFormat="false" customHeight="false" hidden="false" ht="12.1" outlineLevel="0" r="190">
      <c r="A190" s="5" t="s">
        <f>=HYPERLINK("https://www.leilaoonline.net/lote/detalhe/125212", "218")</f>
      </c>
      <c r="B190" s="4" t="s">
        <f>=HYPERLINK("https://www.leilaoonline.net/lote/detalhe/125212", " VW/VOYAGE CL")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830,00</t>
        </is>
      </c>
      <c r="F190" s="4" t="inlineStr">
        <is>
          <t>0.00</t>
        </is>
      </c>
    </row>
    <row collapsed="false" customFormat="false" customHeight="false" hidden="false" ht="12.1" outlineLevel="0" r="191">
      <c r="A191" s="5" t="s">
        <f>=HYPERLINK("https://www.leilaoonline.net/lote/detalhe/125210", "219")</f>
      </c>
      <c r="B191" s="4" t="s">
        <f>=HYPERLINK("https://www.leilaoonline.net/lote/detalhe/125210", " GM/MONZA SL")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850,00</t>
        </is>
      </c>
      <c r="F191" s="4" t="inlineStr">
        <is>
          <t>0.00</t>
        </is>
      </c>
    </row>
    <row collapsed="false" customFormat="false" customHeight="false" hidden="false" ht="12.1" outlineLevel="0" r="192">
      <c r="A192" s="5" t="s">
        <f>=HYPERLINK("https://www.leilaoonline.net/lote/detalhe/125209", "220")</f>
      </c>
      <c r="B192" s="4" t="s">
        <f>=HYPERLINK("https://www.leilaoonline.net/lote/detalhe/125209", " FORD/FIESTA GLX")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3.000,00</t>
        </is>
      </c>
      <c r="F192" s="4" t="inlineStr">
        <is>
          <t>0.00</t>
        </is>
      </c>
    </row>
    <row collapsed="false" customFormat="false" customHeight="false" hidden="false" ht="12.1" outlineLevel="0" r="193">
      <c r="A193" s="5" t="s">
        <f>=HYPERLINK("https://www.leilaoonline.net/lote/detalhe/125214", "222")</f>
      </c>
      <c r="B193" s="4" t="s">
        <f>=HYPERLINK("https://www.leilaoonline.net/lote/detalhe/125214", " GM/KADETT GL")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1.350,00</t>
        </is>
      </c>
      <c r="F193" s="4" t="inlineStr">
        <is>
          <t>0.00</t>
        </is>
      </c>
    </row>
    <row collapsed="false" customFormat="false" customHeight="false" hidden="false" ht="12.1" outlineLevel="0" r="194">
      <c r="A194" s="5" t="s">
        <f>=HYPERLINK("https://www.leilaoonline.net/lote/detalhe/125215", "223")</f>
      </c>
      <c r="B194" s="4" t="s">
        <f>=HYPERLINK("https://www.leilaoonline.net/lote/detalhe/125215", " FIAT/PALIO FIRE")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4.100,00</t>
        </is>
      </c>
      <c r="F194" s="4" t="inlineStr">
        <is>
          <t>0.00</t>
        </is>
      </c>
    </row>
    <row collapsed="false" customFormat="false" customHeight="false" hidden="false" ht="12.1" outlineLevel="0" r="195">
      <c r="A195" s="5" t="s">
        <f>=HYPERLINK("https://www.leilaoonline.net/lote/detalhe/125213", "224")</f>
      </c>
      <c r="B195" s="4" t="s">
        <f>=HYPERLINK("https://www.leilaoonline.net/lote/detalhe/125213", " IMP/FIAT TIPO 1.6IE")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950,00</t>
        </is>
      </c>
      <c r="F195" s="4" t="inlineStr">
        <is>
          <t>0.00</t>
        </is>
      </c>
    </row>
    <row collapsed="false" customFormat="false" customHeight="false" hidden="false" ht="12.1" outlineLevel="0" r="196">
      <c r="A196" s="5" t="s">
        <f>=HYPERLINK("https://www.leilaoonline.net/lote/detalhe/125252", "225")</f>
      </c>
      <c r="B196" s="4" t="s">
        <f>=HYPERLINK("https://www.leilaoonline.net/lote/detalhe/125252", " VW/FUSCA 1300")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993,10</t>
        </is>
      </c>
      <c r="F196" s="4" t="inlineStr">
        <is>
          <t>0.00</t>
        </is>
      </c>
    </row>
    <row collapsed="false" customFormat="false" customHeight="false" hidden="false" ht="12.1" outlineLevel="0" r="197">
      <c r="A197" s="5" t="s">
        <f>=HYPERLINK("https://www.leilaoonline.net/lote/detalhe/125216", "226")</f>
      </c>
      <c r="B197" s="4" t="s">
        <f>=HYPERLINK("https://www.leilaoonline.net/lote/detalhe/125216", " FORD/ESCORT L")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820,00</t>
        </is>
      </c>
      <c r="F197" s="4" t="inlineStr">
        <is>
          <t>0.00</t>
        </is>
      </c>
    </row>
    <row collapsed="false" customFormat="false" customHeight="false" hidden="false" ht="12.1" outlineLevel="0" r="198">
      <c r="A198" s="5" t="s">
        <f>=HYPERLINK("https://www.leilaoonline.net/lote/detalhe/125220", "227")</f>
      </c>
      <c r="B198" s="4" t="s">
        <f>=HYPERLINK("https://www.leilaoonline.net/lote/detalhe/125220", " IMP/FIAT TIPO 1.6IE")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850,00</t>
        </is>
      </c>
      <c r="F198" s="4" t="inlineStr">
        <is>
          <t>0.00</t>
        </is>
      </c>
    </row>
    <row collapsed="false" customFormat="false" customHeight="false" hidden="false" ht="12.1" outlineLevel="0" r="199">
      <c r="A199" s="5" t="s">
        <f>=HYPERLINK("https://www.leilaoonline.net/lote/detalhe/125219", "229")</f>
      </c>
      <c r="B199" s="4" t="s">
        <f>=HYPERLINK("https://www.leilaoonline.net/lote/detalhe/125219", " FORD/CORCEL II")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850,00</t>
        </is>
      </c>
      <c r="F199" s="4" t="inlineStr">
        <is>
          <t>0.00</t>
        </is>
      </c>
    </row>
    <row collapsed="false" customFormat="false" customHeight="false" hidden="false" ht="12.1" outlineLevel="0" r="200">
      <c r="A200" s="5" t="s">
        <f>=HYPERLINK("https://www.leilaoonline.net/lote/detalhe/125223", "230")</f>
      </c>
      <c r="B200" s="4" t="s">
        <f>=HYPERLINK("https://www.leilaoonline.net/lote/detalhe/125223", " VW/GOL 16V PLUS")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2.550,00</t>
        </is>
      </c>
      <c r="F200" s="4" t="inlineStr">
        <is>
          <t>0.00</t>
        </is>
      </c>
    </row>
    <row collapsed="false" customFormat="false" customHeight="false" hidden="false" ht="12.1" outlineLevel="0" r="201">
      <c r="A201" s="5" t="s">
        <f>=HYPERLINK("https://www.leilaoonline.net/lote/detalhe/125316", "231")</f>
      </c>
      <c r="B201" s="4" t="s">
        <f>=HYPERLINK("https://www.leilaoonline.net/lote/detalhe/125316", " GM/MONZA SL")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1.500,00</t>
        </is>
      </c>
      <c r="F201" s="4" t="inlineStr">
        <is>
          <t>0.00</t>
        </is>
      </c>
    </row>
    <row collapsed="false" customFormat="false" customHeight="false" hidden="false" ht="12.1" outlineLevel="0" r="202">
      <c r="A202" s="5" t="s">
        <f>=HYPERLINK("https://www.leilaoonline.net/lote/detalhe/125317", "232")</f>
      </c>
      <c r="B202" s="4" t="s">
        <f>=HYPERLINK("https://www.leilaoonline.net/lote/detalhe/125317", " VW/GOL 16V TURBO")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4.000,00</t>
        </is>
      </c>
      <c r="F202" s="4" t="inlineStr">
        <is>
          <t>0.00</t>
        </is>
      </c>
    </row>
    <row collapsed="false" customFormat="false" customHeight="false" hidden="false" ht="12.1" outlineLevel="0" r="203">
      <c r="A203" s="5" t="s">
        <f>=HYPERLINK("https://www.leilaoonline.net/lote/detalhe/125217", "234")</f>
      </c>
      <c r="B203" s="4" t="s">
        <f>=HYPERLINK("https://www.leilaoonline.net/lote/detalhe/125217", " GM/CORSA WIND")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2.150,00</t>
        </is>
      </c>
      <c r="F203" s="4" t="inlineStr">
        <is>
          <t>0.00</t>
        </is>
      </c>
    </row>
    <row collapsed="false" customFormat="false" customHeight="false" hidden="false" ht="12.1" outlineLevel="0" r="204">
      <c r="A204" s="5" t="s">
        <f>=HYPERLINK("https://www.leilaoonline.net/lote/detalhe/125218", "235")</f>
      </c>
      <c r="B204" s="4" t="s">
        <f>=HYPERLINK("https://www.leilaoonline.net/lote/detalhe/125218", " VW/SANTANA")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2.600,00</t>
        </is>
      </c>
      <c r="F204" s="4" t="inlineStr">
        <is>
          <t>0.00</t>
        </is>
      </c>
    </row>
    <row collapsed="false" customFormat="false" customHeight="false" hidden="false" ht="12.1" outlineLevel="0" r="205">
      <c r="A205" s="5" t="s">
        <f>=HYPERLINK("https://www.leilaoonline.net/lote/detalhe/125324", "236")</f>
      </c>
      <c r="B205" s="4" t="s">
        <f>=HYPERLINK("https://www.leilaoonline.net/lote/detalhe/125324", " FORD/BELINA")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9.500,00</t>
        </is>
      </c>
      <c r="F205" s="4" t="inlineStr">
        <is>
          <t>0.00</t>
        </is>
      </c>
    </row>
    <row collapsed="false" customFormat="false" customHeight="false" hidden="false" ht="12.1" outlineLevel="0" r="206">
      <c r="A206" s="5" t="s">
        <f>=HYPERLINK("https://www.leilaoonline.net/lote/detalhe/125266", "237")</f>
      </c>
      <c r="B206" s="4" t="s">
        <f>=HYPERLINK("https://www.leilaoonline.net/lote/detalhe/125266", " VW/GOL CL")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1.000,00</t>
        </is>
      </c>
      <c r="F206" s="4" t="inlineStr">
        <is>
          <t>0.00</t>
        </is>
      </c>
    </row>
    <row collapsed="false" customFormat="false" customHeight="false" hidden="false" ht="12.1" outlineLevel="0" r="207">
      <c r="A207" s="5" t="s">
        <f>=HYPERLINK("https://www.leilaoonline.net/lote/detalhe/125222", "241")</f>
      </c>
      <c r="B207" s="4" t="s">
        <f>=HYPERLINK("https://www.leilaoonline.net/lote/detalhe/125222", " VW/SAVEIRO CL")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2.420,00</t>
        </is>
      </c>
      <c r="F207" s="4" t="inlineStr">
        <is>
          <t>0.00</t>
        </is>
      </c>
    </row>
    <row collapsed="false" customFormat="false" customHeight="false" hidden="false" ht="12.1" outlineLevel="0" r="208">
      <c r="A208" s="5" t="s">
        <f>=HYPERLINK("https://www.leilaoonline.net/lote/detalhe/125225", "242")</f>
      </c>
      <c r="B208" s="4" t="s">
        <f>=HYPERLINK("https://www.leilaoonline.net/lote/detalhe/125225", " VW/GOL CL")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1.130,00</t>
        </is>
      </c>
      <c r="F208" s="4" t="inlineStr">
        <is>
          <t>0.00</t>
        </is>
      </c>
    </row>
    <row collapsed="false" customFormat="false" customHeight="false" hidden="false" ht="12.1" outlineLevel="0" r="209">
      <c r="A209" s="5" t="s">
        <f>=HYPERLINK("https://www.leilaoonline.net/lote/detalhe/125228", "243")</f>
      </c>
      <c r="B209" s="4" t="s">
        <f>=HYPERLINK("https://www.leilaoonline.net/lote/detalhe/125228", " FORD/FIESTA SEDAN1.6FLEX")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8.550,00</t>
        </is>
      </c>
      <c r="F209" s="4" t="inlineStr">
        <is>
          <t>0.00</t>
        </is>
      </c>
    </row>
    <row collapsed="false" customFormat="false" customHeight="false" hidden="false" ht="12.1" outlineLevel="0" r="210">
      <c r="A210" s="5" t="s">
        <f>=HYPERLINK("https://www.leilaoonline.net/lote/detalhe/125318", "244")</f>
      </c>
      <c r="B210" s="4" t="s">
        <f>=HYPERLINK("https://www.leilaoonline.net/lote/detalhe/125318", " GM/CELTA 2P LIFE")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8.400,00</t>
        </is>
      </c>
      <c r="F210" s="4" t="inlineStr">
        <is>
          <t>0.00</t>
        </is>
      </c>
    </row>
    <row collapsed="false" customFormat="false" customHeight="false" hidden="false" ht="12.1" outlineLevel="0" r="211">
      <c r="A211" s="5" t="s">
        <f>=HYPERLINK("https://www.leilaoonline.net/lote/detalhe/125227", "247")</f>
      </c>
      <c r="B211" s="4" t="s">
        <f>=HYPERLINK("https://www.leilaoonline.net/lote/detalhe/125227", " GM/MONZA SL")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870,00</t>
        </is>
      </c>
      <c r="F211" s="4" t="inlineStr">
        <is>
          <t>0.00</t>
        </is>
      </c>
    </row>
    <row collapsed="false" customFormat="false" customHeight="false" hidden="false" ht="12.1" outlineLevel="0" r="212">
      <c r="A212" s="5" t="s">
        <f>=HYPERLINK("https://www.leilaoonline.net/lote/detalhe/125265", "248")</f>
      </c>
      <c r="B212" s="4" t="s">
        <f>=HYPERLINK("https://www.leilaoonline.net/lote/detalhe/125265", " VW/GOL 1000")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850,00</t>
        </is>
      </c>
      <c r="F212" s="4" t="inlineStr">
        <is>
          <t>0.00</t>
        </is>
      </c>
    </row>
    <row collapsed="false" customFormat="false" customHeight="false" hidden="false" ht="12.1" outlineLevel="0" r="213">
      <c r="A213" s="5" t="s">
        <f>=HYPERLINK("https://www.leilaoonline.net/lote/detalhe/125224", "249")</f>
      </c>
      <c r="B213" s="4" t="s">
        <f>=HYPERLINK("https://www.leilaoonline.net/lote/detalhe/125224", " FORD/DEL REY BELINA L")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3.040,00</t>
        </is>
      </c>
      <c r="F213" s="4" t="inlineStr">
        <is>
          <t>0.00</t>
        </is>
      </c>
    </row>
    <row collapsed="false" customFormat="false" customHeight="false" hidden="false" ht="12.1" outlineLevel="0" r="214">
      <c r="A214" s="5" t="s">
        <f>=HYPERLINK("https://www.leilaoonline.net/lote/detalhe/125226", "250")</f>
      </c>
      <c r="B214" s="4" t="s">
        <f>=HYPERLINK("https://www.leilaoonline.net/lote/detalhe/125226", " VW/GOL")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850,00</t>
        </is>
      </c>
      <c r="F214" s="4" t="inlineStr">
        <is>
          <t>0.00</t>
        </is>
      </c>
    </row>
    <row collapsed="false" customFormat="false" customHeight="false" hidden="false" ht="12.1" outlineLevel="0" r="215">
      <c r="A215" s="5" t="s">
        <f>=HYPERLINK("https://www.leilaoonline.net/lote/detalhe/125221", "251")</f>
      </c>
      <c r="B215" s="4" t="s">
        <f>=HYPERLINK("https://www.leilaoonline.net/lote/detalhe/125221", " GM/ASTRA GLS")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4.700,00</t>
        </is>
      </c>
      <c r="F215" s="4" t="inlineStr">
        <is>
          <t>0.00</t>
        </is>
      </c>
    </row>
    <row collapsed="false" customFormat="false" customHeight="false" hidden="false" ht="12.1" outlineLevel="0" r="216">
      <c r="A216" s="5" t="s">
        <f>=HYPERLINK("https://www.leilaoonline.net/lote/detalhe/125229", "252")</f>
      </c>
      <c r="B216" s="4" t="s">
        <f>=HYPERLINK("https://www.leilaoonline.net/lote/detalhe/125229", " VW/APOLO GL")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1.130,00</t>
        </is>
      </c>
      <c r="F216" s="4" t="inlineStr">
        <is>
          <t>0.00</t>
        </is>
      </c>
    </row>
    <row collapsed="false" customFormat="false" customHeight="false" hidden="false" ht="12.1" outlineLevel="0" r="217">
      <c r="A217" s="5" t="s">
        <f>=HYPERLINK("https://www.leilaoonline.net/lote/detalhe/125230", "253")</f>
      </c>
      <c r="B217" s="4" t="s">
        <f>=HYPERLINK("https://www.leilaoonline.net/lote/detalhe/125230", " GM/KADETT SL")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850,00</t>
        </is>
      </c>
      <c r="F217" s="4" t="inlineStr">
        <is>
          <t>0.00</t>
        </is>
      </c>
    </row>
    <row collapsed="false" customFormat="false" customHeight="false" hidden="false" ht="12.1" outlineLevel="0" r="218">
      <c r="A218" s="5" t="s">
        <f>=HYPERLINK("https://www.leilaoonline.net/lote/detalhe/125232", "254")</f>
      </c>
      <c r="B218" s="4" t="s">
        <f>=HYPERLINK("https://www.leilaoonline.net/lote/detalhe/125232", " VW/GOL CL")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920,00</t>
        </is>
      </c>
      <c r="F218" s="4" t="inlineStr">
        <is>
          <t>0.00</t>
        </is>
      </c>
    </row>
    <row collapsed="false" customFormat="false" customHeight="false" hidden="false" ht="12.1" outlineLevel="0" r="219">
      <c r="A219" s="5" t="s">
        <f>=HYPERLINK("https://www.leilaoonline.net/lote/detalhe/125233", "255")</f>
      </c>
      <c r="B219" s="4" t="s">
        <f>=HYPERLINK("https://www.leilaoonline.net/lote/detalhe/125233", " FORD/CORCEL II L")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820,00</t>
        </is>
      </c>
      <c r="F219" s="4" t="inlineStr">
        <is>
          <t>0.00</t>
        </is>
      </c>
    </row>
    <row collapsed="false" customFormat="false" customHeight="false" hidden="false" ht="12.1" outlineLevel="0" r="220">
      <c r="A220" s="5" t="s">
        <f>=HYPERLINK("https://www.leilaoonline.net/lote/detalhe/125231", "256")</f>
      </c>
      <c r="B220" s="4" t="s">
        <f>=HYPERLINK("https://www.leilaoonline.net/lote/detalhe/125231", " VW/GOL CLI")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850,00</t>
        </is>
      </c>
      <c r="F220" s="4" t="inlineStr">
        <is>
          <t>0.00</t>
        </is>
      </c>
    </row>
    <row collapsed="false" customFormat="false" customHeight="false" hidden="false" ht="12.1" outlineLevel="0" r="221">
      <c r="A221" s="5" t="s">
        <f>=HYPERLINK("https://www.leilaoonline.net/lote/detalhe/125267", "257")</f>
      </c>
      <c r="B221" s="4" t="s">
        <f>=HYPERLINK("https://www.leilaoonline.net/lote/detalhe/125267", " FORD/FIESTA")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1.050,00</t>
        </is>
      </c>
      <c r="F221" s="4" t="inlineStr">
        <is>
          <t>0.00</t>
        </is>
      </c>
    </row>
    <row collapsed="false" customFormat="false" customHeight="false" hidden="false" ht="12.1" outlineLevel="0" r="222">
      <c r="A222" s="5" t="s">
        <f>=HYPERLINK("https://www.leilaoonline.net/lote/detalhe/125235", "258")</f>
      </c>
      <c r="B222" s="4" t="s">
        <f>=HYPERLINK("https://www.leilaoonline.net/lote/detalhe/125235", " GM/MONZA CLASSIC SE")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950,00</t>
        </is>
      </c>
      <c r="F222" s="4" t="inlineStr">
        <is>
          <t>0.00</t>
        </is>
      </c>
    </row>
    <row collapsed="false" customFormat="false" customHeight="false" hidden="false" ht="12.1" outlineLevel="0" r="223">
      <c r="A223" s="5" t="s">
        <f>=HYPERLINK("https://www.leilaoonline.net/lote/detalhe/125239", "259")</f>
      </c>
      <c r="B223" s="4" t="s">
        <f>=HYPERLINK("https://www.leilaoonline.net/lote/detalhe/125239", " RENAULT/LOGAN EXP 16")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1.200,00</t>
        </is>
      </c>
      <c r="F223" s="4" t="inlineStr">
        <is>
          <t>0.00</t>
        </is>
      </c>
    </row>
    <row collapsed="false" customFormat="false" customHeight="false" hidden="false" ht="12.1" outlineLevel="0" r="224">
      <c r="A224" s="5" t="s">
        <f>=HYPERLINK("https://www.leilaoonline.net/lote/detalhe/125234", "260")</f>
      </c>
      <c r="B224" s="4" t="s">
        <f>=HYPERLINK("https://www.leilaoonline.net/lote/detalhe/125234", " IMP/KIA SPORTAGE GRAND T")</f>
      </c>
      <c r="C224" s="4" t="inlineStr">
        <is>
          <t>Vendido</t>
        </is>
      </c>
      <c r="D224" s="4" t="inlineStr">
        <is>
          <t>0</t>
        </is>
      </c>
      <c r="E224" s="5" t="inlineStr">
        <is>
          <t>0,00</t>
        </is>
      </c>
      <c r="F224" s="4" t="inlineStr">
        <is>
          <t>0.00</t>
        </is>
      </c>
    </row>
    <row collapsed="false" customFormat="false" customHeight="false" hidden="false" ht="12.1" outlineLevel="0" r="225">
      <c r="A225" s="5" t="s">
        <f>=HYPERLINK("https://www.leilaoonline.net/lote/detalhe/125238", "261")</f>
      </c>
      <c r="B225" s="4" t="s">
        <f>=HYPERLINK("https://www.leilaoonline.net/lote/detalhe/125238", " VW/GOL CL")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2.950,00</t>
        </is>
      </c>
      <c r="F225" s="4" t="inlineStr">
        <is>
          <t>0.00</t>
        </is>
      </c>
    </row>
    <row collapsed="false" customFormat="false" customHeight="false" hidden="false" ht="12.1" outlineLevel="0" r="226">
      <c r="A226" s="5" t="s">
        <f>=HYPERLINK("https://www.leilaoonline.net/lote/detalhe/125240", "262")</f>
      </c>
      <c r="B226" s="4" t="s">
        <f>=HYPERLINK("https://www.leilaoonline.net/lote/detalhe/125240", " VW/GOL 1000")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3.250,00</t>
        </is>
      </c>
      <c r="F226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2026-06-30T14:11:21.00Z</dcterms:created>
  <dc:creator>Tellks Tecnologia</dc:creator>
  <cp:revision>0</cp:revision>
</cp:coreProperties>
</file>