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WR-V 20 • Nivus 21 • Corolla • Hillux Sw4 • Strada • Versa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11/05/2022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=HYPERLINK("https://www.leilaoonline.net/lote/detalhe/126685", "102")</f>
      </c>
      <c r="B11" s="4" t="s">
        <f>=HYPERLINK("https://www.leilaoonline.net/lote/detalhe/126685", "veja o vídeo!! HONDA/WR-V LX CVT; 2021/2021; CINZA; ALCO./GASOL. - FUNCIONANDO - APROX. 6.343KM - IPVA 2022 PAGO")</f>
      </c>
      <c r="C11" s="4" t="inlineStr">
        <is>
          <t>Não vendido</t>
        </is>
      </c>
      <c r="D11" s="4" t="inlineStr">
        <is>
          <t>66</t>
        </is>
      </c>
      <c r="E11" s="5" t="inlineStr">
        <is>
          <t>63.250,00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=HYPERLINK("https://www.leilaoonline.net/lote/detalhe/126680", "104")</f>
      </c>
      <c r="B12" s="4" t="s">
        <f>=HYPERLINK("https://www.leilaoonline.net/lote/detalhe/126680", "veja o vídeo!! HONDA/HR-V EXL; 2016/2016; PRATA; ALCO./GASOL. - FUNCIONANDO")</f>
      </c>
      <c r="C12" s="4" t="inlineStr">
        <is>
          <t>Não vendido</t>
        </is>
      </c>
      <c r="D12" s="4" t="inlineStr">
        <is>
          <t>51</t>
        </is>
      </c>
      <c r="E12" s="5" t="inlineStr">
        <is>
          <t>64.000,00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=HYPERLINK("https://www.leilaoonline.net/lote/detalhe/127340", "105")</f>
      </c>
      <c r="B13" s="4" t="s">
        <f>=HYPERLINK("https://www.leilaoonline.net/lote/detalhe/127340", "veja o vídeo!! PEUGEOT/2008 ALLURE EAT6; 2018/2019; BRANCA; ALCO./GASOL. - FUNCIONANDO - IPVA 2022 OK - FIPE: 76.322,00")</f>
      </c>
      <c r="C13" s="4" t="inlineStr">
        <is>
          <t>Não vendido</t>
        </is>
      </c>
      <c r="D13" s="4" t="inlineStr">
        <is>
          <t>36</t>
        </is>
      </c>
      <c r="E13" s="5" t="inlineStr">
        <is>
          <t>44.000,00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=HYPERLINK("https://www.leilaoonline.net/lote/detalhe/126687", "106")</f>
      </c>
      <c r="B14" s="4" t="s">
        <f>=HYPERLINK("https://www.leilaoonline.net/lote/detalhe/126687", "HONDA/FIT EX CVT; 2020/2020; VERMELHA; ALCO./GASOL. - FUNCIONANDO - APROX. 10.100KM - FIPE: R$ 93.693,00")</f>
      </c>
      <c r="C14" s="4" t="inlineStr">
        <is>
          <t>Não vendido</t>
        </is>
      </c>
      <c r="D14" s="4" t="inlineStr">
        <is>
          <t>100</t>
        </is>
      </c>
      <c r="E14" s="5" t="inlineStr">
        <is>
          <t>70.350,00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=HYPERLINK("https://www.leilaoonline.net/lote/detalhe/126681", "108")</f>
      </c>
      <c r="B15" s="4" t="s">
        <f>=HYPERLINK("https://www.leilaoonline.net/lote/detalhe/126681", "veja o vídeo!! VW/NIVUS HL TSI AD; 2021/2021; VERMELHA; ALCO./GASOL. - FUNC. - IPVA 2022 PAGO - FIPE: R$ 124.548,00")</f>
      </c>
      <c r="C15" s="4" t="inlineStr">
        <is>
          <t>Não vendido</t>
        </is>
      </c>
      <c r="D15" s="4" t="inlineStr">
        <is>
          <t>47</t>
        </is>
      </c>
      <c r="E15" s="5" t="inlineStr">
        <is>
          <t>82.000,00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=HYPERLINK("https://www.leilaoonline.net/lote/detalhe/126709", "109")</f>
      </c>
      <c r="B16" s="4" t="s">
        <f>=HYPERLINK("https://www.leilaoonline.net/lote/detalhe/126709", "veja o vídeo!! TOYOTA/COROLLA XEI20FLEX; 2015/2015; CINZA; ALCO./GASOL. - FUNCIONANDO - IPVA 2022 OK - FIPE: 85.447,00")</f>
      </c>
      <c r="C16" s="4" t="inlineStr">
        <is>
          <t>Não vendido</t>
        </is>
      </c>
      <c r="D16" s="4" t="inlineStr">
        <is>
          <t>34</t>
        </is>
      </c>
      <c r="E16" s="5" t="inlineStr">
        <is>
          <t>58.000,00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=HYPERLINK("https://www.leilaoonline.net/lote/detalhe/126690", "110")</f>
      </c>
      <c r="B17" s="4" t="s">
        <f>=HYPERLINK("https://www.leilaoonline.net/lote/detalhe/126690", "I/TOYOTA HILUX SW4 4X2SR; 2013/2013; BRANCA; ALCO./GASOL. - IPVA 2022 OK - FUNCIONANDO - FIPE: R$ 113.230,00")</f>
      </c>
      <c r="C17" s="4" t="inlineStr">
        <is>
          <t>Vendido</t>
        </is>
      </c>
      <c r="D17" s="4" t="inlineStr">
        <is>
          <t>115</t>
        </is>
      </c>
      <c r="E17" s="5" t="inlineStr">
        <is>
          <t>72.000,00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=HYPERLINK("https://www.leilaoonline.net/lote/detalhe/127478", "111")</f>
      </c>
      <c r="B18" s="4" t="s">
        <f>=HYPERLINK("https://www.leilaoonline.net/lote/detalhe/127478", "veja o vídeo!! HONDA/WR-V EXL CVT; 2019/2019; PRATA; ALCO./GASOL. - FUNCIONANDO - IPVA 2022 OK")</f>
      </c>
      <c r="C18" s="4" t="inlineStr">
        <is>
          <t>Vendido</t>
        </is>
      </c>
      <c r="D18" s="4" t="inlineStr">
        <is>
          <t>47</t>
        </is>
      </c>
      <c r="E18" s="5" t="inlineStr">
        <is>
          <t>74.000,00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=HYPERLINK("https://www.leilaoonline.net/lote/detalhe/126691", "112")</f>
      </c>
      <c r="B19" s="4" t="s">
        <f>=HYPERLINK("https://www.leilaoonline.net/lote/detalhe/126691", "veja o vídeo!! RENAULT/DUSTER 16 D 4X2; 2013/2013; PRATA; ALCO./GASOL. - FUNCIONANDO - IPVA 2022 PAGO")</f>
      </c>
      <c r="C19" s="4" t="inlineStr">
        <is>
          <t>Não vendido</t>
        </is>
      </c>
      <c r="D19" s="4" t="inlineStr">
        <is>
          <t>49</t>
        </is>
      </c>
      <c r="E19" s="5" t="inlineStr">
        <is>
          <t>30.000,00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=HYPERLINK("https://www.leilaoonline.net/lote/detalhe/126679", "113")</f>
      </c>
      <c r="B20" s="4" t="s">
        <f>=HYPERLINK("https://www.leilaoonline.net/lote/detalhe/126679", "veja o vídeo!! NISSAN/LIVINA 16SL; 2009/2010; VERMELHA; ALCO./GASOL. - FUNCIONANDO")</f>
      </c>
      <c r="C20" s="4" t="inlineStr">
        <is>
          <t>Não vendido</t>
        </is>
      </c>
      <c r="D20" s="4" t="inlineStr">
        <is>
          <t>23</t>
        </is>
      </c>
      <c r="E20" s="5" t="inlineStr">
        <is>
          <t>10.750,00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=HYPERLINK("https://www.leilaoonline.net/lote/detalhe/126684", "114")</f>
      </c>
      <c r="B21" s="4" t="s">
        <f>=HYPERLINK("https://www.leilaoonline.net/lote/detalhe/126684", "FORD/KA SE 1.0 HA B; 2017/2018; BRANCA; ALCO./GASOL. - FUNCIONANDO - IPVA 2022 PAGO")</f>
      </c>
      <c r="C21" s="4" t="inlineStr">
        <is>
          <t>Não vendido</t>
        </is>
      </c>
      <c r="D21" s="4" t="inlineStr">
        <is>
          <t>85</t>
        </is>
      </c>
      <c r="E21" s="5" t="inlineStr">
        <is>
          <t>29.750,00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=HYPERLINK("https://www.leilaoonline.net/lote/detalhe/126682", "116")</f>
      </c>
      <c r="B22" s="4" t="s">
        <f>=HYPERLINK("https://www.leilaoonline.net/lote/detalhe/126682", "I/MMC LANCER 2.0; 2013/2014; PRETA; GASOLINA - FUNCIONANDO")</f>
      </c>
      <c r="C22" s="4" t="inlineStr">
        <is>
          <t>Não vendido</t>
        </is>
      </c>
      <c r="D22" s="4" t="inlineStr">
        <is>
          <t>66</t>
        </is>
      </c>
      <c r="E22" s="5" t="inlineStr">
        <is>
          <t>32.000,00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=HYPERLINK("https://www.leilaoonline.net/lote/detalhe/127828", "117")</f>
      </c>
      <c r="B23" s="4" t="s">
        <f>=HYPERLINK("https://www.leilaoonline.net/lote/detalhe/127828", "veja o vídeo!! FIAT/SIENA ATTRACTIV 1.4; 2012/2013; CINZA; ALCO./GASOL. - FUNCIONANDO - IPVA 2022 PAGO")</f>
      </c>
      <c r="C23" s="4" t="inlineStr">
        <is>
          <t>Não vendido</t>
        </is>
      </c>
      <c r="D23" s="4" t="inlineStr">
        <is>
          <t>28</t>
        </is>
      </c>
      <c r="E23" s="5" t="inlineStr">
        <is>
          <t>15.500,00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=HYPERLINK("https://www.leilaoonline.net/lote/detalhe/127836", "118")</f>
      </c>
      <c r="B24" s="4" t="s">
        <f>=HYPERLINK("https://www.leilaoonline.net/lote/detalhe/127836", "veja o vídeo!! VW/SAVEIRO CS ST MB; 2015/2016; BRANCA; ALCO./GASOL. - FUNCIONANDO")</f>
      </c>
      <c r="C24" s="4" t="inlineStr">
        <is>
          <t>Não vendido</t>
        </is>
      </c>
      <c r="D24" s="4" t="inlineStr">
        <is>
          <t>40</t>
        </is>
      </c>
      <c r="E24" s="5" t="inlineStr">
        <is>
          <t>33.000,00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=HYPERLINK("https://www.leilaoonline.net/lote/detalhe/127829", "119")</f>
      </c>
      <c r="B25" s="4" t="s">
        <f>=HYPERLINK("https://www.leilaoonline.net/lote/detalhe/127829", "HONDA/FIT EXL CVT; 2014/2015; VERMELHA; ALCO./GASOL. - FUNCIONANDO")</f>
      </c>
      <c r="C25" s="4" t="inlineStr">
        <is>
          <t>Não vendido</t>
        </is>
      </c>
      <c r="D25" s="4" t="inlineStr">
        <is>
          <t>14</t>
        </is>
      </c>
      <c r="E25" s="5" t="inlineStr">
        <is>
          <t>33.590,00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=HYPERLINK("https://www.leilaoonline.net/lote/detalhe/126688", "120")</f>
      </c>
      <c r="B26" s="4" t="s">
        <f>=HYPERLINK("https://www.leilaoonline.net/lote/detalhe/126688", "I/HYUNDAI VERACRUZ 3.8V6; 2007/2008; PRETA; GASOLINA - FUNCIONANDO - IPVA 2022 PAGO")</f>
      </c>
      <c r="C26" s="4" t="inlineStr">
        <is>
          <t>Vendido</t>
        </is>
      </c>
      <c r="D26" s="4" t="inlineStr">
        <is>
          <t>48</t>
        </is>
      </c>
      <c r="E26" s="5" t="inlineStr">
        <is>
          <t>28.500,00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=HYPERLINK("https://www.leilaoonline.net/lote/detalhe/126683", "121")</f>
      </c>
      <c r="B27" s="4" t="s">
        <f>=HYPERLINK("https://www.leilaoonline.net/lote/detalhe/126683", "veja o vídeo!! FIAT/STRADA WK CC E; 2018/2018; BRANCA; ALCO./GASOL. - FUNCIONANDO")</f>
      </c>
      <c r="C27" s="4" t="inlineStr">
        <is>
          <t>Vendido</t>
        </is>
      </c>
      <c r="D27" s="4" t="inlineStr">
        <is>
          <t>48</t>
        </is>
      </c>
      <c r="E27" s="5" t="inlineStr">
        <is>
          <t>53.000,00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=HYPERLINK("https://www.leilaoonline.net/lote/detalhe/126686", "122")</f>
      </c>
      <c r="B28" s="4" t="s">
        <f>=HYPERLINK("https://www.leilaoonline.net/lote/detalhe/126686", "I/NISSAN VERSA 16SV FLEX; 2013/2014; PRETA; ALCO./GASOL. - FUNCIONANDO")</f>
      </c>
      <c r="C28" s="4" t="inlineStr">
        <is>
          <t>Não vendido</t>
        </is>
      </c>
      <c r="D28" s="4" t="inlineStr">
        <is>
          <t>45</t>
        </is>
      </c>
      <c r="E28" s="5" t="inlineStr">
        <is>
          <t>23.000,00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=HYPERLINK("https://www.leilaoonline.net/lote/detalhe/126692", "123")</f>
      </c>
      <c r="B29" s="4" t="s">
        <f>=HYPERLINK("https://www.leilaoonline.net/lote/detalhe/126692", "veja o vídeo!! I/VW FOX 1.6 PLUS; 2009/2010; PRATA; ALCO./GASOL. - FUNCIONANDO")</f>
      </c>
      <c r="C29" s="4" t="inlineStr">
        <is>
          <t>Não vendido</t>
        </is>
      </c>
      <c r="D29" s="4" t="inlineStr">
        <is>
          <t>5</t>
        </is>
      </c>
      <c r="E29" s="5" t="inlineStr">
        <is>
          <t>10.500,00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=HYPERLINK("https://www.leilaoonline.net/lote/detalhe/126701", "124")</f>
      </c>
      <c r="B30" s="4" t="s">
        <f>=HYPERLINK("https://www.leilaoonline.net/lote/detalhe/126701", "FIAT/PALIO FIRE WAY; 2015/2015; BRANCA; ALCO./GASOL. - FUNCIONANDO")</f>
      </c>
      <c r="C30" s="4" t="inlineStr">
        <is>
          <t>Vendido</t>
        </is>
      </c>
      <c r="D30" s="4" t="inlineStr">
        <is>
          <t>60</t>
        </is>
      </c>
      <c r="E30" s="5" t="inlineStr">
        <is>
          <t>27.000,00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=HYPERLINK("https://www.leilaoonline.net/lote/detalhe/126700", "125")</f>
      </c>
      <c r="B31" s="4" t="s">
        <f>=HYPERLINK("https://www.leilaoonline.net/lote/detalhe/126700", "GM/VECTRA SEDAN CD; 2003/2004; PRETA; GASOLINA - FUNCIONANDO")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=HYPERLINK("https://www.leilaoonline.net/lote/detalhe/126703", "126")</f>
      </c>
      <c r="B32" s="4" t="s">
        <f>=HYPERLINK("https://www.leilaoonline.net/lote/detalhe/126703", "RENAULT/MASTER CC 2.5DCI; 2011/2012; BRANCA; DIESEL - FUNCIONANDO")</f>
      </c>
      <c r="C32" s="4" t="inlineStr">
        <is>
          <t>Não vendido</t>
        </is>
      </c>
      <c r="D32" s="4" t="inlineStr">
        <is>
          <t>28</t>
        </is>
      </c>
      <c r="E32" s="5" t="inlineStr">
        <is>
          <t>58.000,00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=HYPERLINK("https://www.leilaoonline.net/lote/detalhe/126694", "127")</f>
      </c>
      <c r="B33" s="4" t="s">
        <f>=HYPERLINK("https://www.leilaoonline.net/lote/detalhe/126694", "veja o vídeo!! VW/GOLF 2.0; 2002/2002; PRETA; GASOLINA - FUNCIONANDO")</f>
      </c>
      <c r="C33" s="4" t="inlineStr">
        <is>
          <t>Não vendido</t>
        </is>
      </c>
      <c r="D33" s="4" t="inlineStr">
        <is>
          <t>6</t>
        </is>
      </c>
      <c r="E33" s="5" t="inlineStr">
        <is>
          <t>5.000,00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=HYPERLINK("https://www.leilaoonline.net/lote/detalhe/126693", "128")</f>
      </c>
      <c r="B34" s="4" t="s">
        <f>=HYPERLINK("https://www.leilaoonline.net/lote/detalhe/126693", "veja o vídeo!! AUDI/A3 1.8T; 2005/2005; PRETA; GASOLINA - FUNCIONANDO -  IPVA 2022 PAGO")</f>
      </c>
      <c r="C34" s="4" t="inlineStr">
        <is>
          <t>Não vendido</t>
        </is>
      </c>
      <c r="D34" s="4" t="inlineStr">
        <is>
          <t>11</t>
        </is>
      </c>
      <c r="E34" s="5" t="inlineStr">
        <is>
          <t>10.000,00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=HYPERLINK("https://www.leilaoonline.net/lote/detalhe/126704", "129")</f>
      </c>
      <c r="B35" s="4" t="s">
        <f>=HYPERLINK("https://www.leilaoonline.net/lote/detalhe/126704", "veja o vídeo!! I/CITROEN C4 PIC GLXA 5L; 2010/2011; PRATA; GASOLINA - FUNCIONANDO - IPVA 2022 PAGO")</f>
      </c>
      <c r="C35" s="4" t="inlineStr">
        <is>
          <t>Não vendido</t>
        </is>
      </c>
      <c r="D35" s="4" t="inlineStr">
        <is>
          <t>38</t>
        </is>
      </c>
      <c r="E35" s="5" t="inlineStr">
        <is>
          <t>19.500,00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=HYPERLINK("https://www.leilaoonline.net/lote/detalhe/127339", "130")</f>
      </c>
      <c r="B36" s="4" t="s">
        <f>=HYPERLINK("https://www.leilaoonline.net/lote/detalhe/127339", "CITROEN/C3 PICASSO GL15; 2013/2014; BRANCA; ALCO./GASOL. - FUNCIONANDO")</f>
      </c>
      <c r="C36" s="4" t="inlineStr">
        <is>
          <t>Não vendido</t>
        </is>
      </c>
      <c r="D36" s="4" t="inlineStr">
        <is>
          <t>21</t>
        </is>
      </c>
      <c r="E36" s="5" t="inlineStr">
        <is>
          <t>19.000,00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=HYPERLINK("https://www.leilaoonline.net/lote/detalhe/126705", "131")</f>
      </c>
      <c r="B37" s="4" t="s">
        <f>=HYPERLINK("https://www.leilaoonline.net/lote/detalhe/126705", "KAWASAKI/VERSYS ABS; 2012/2012; PRETA; GASOLINA - FUNCIONANDO")</f>
      </c>
      <c r="C37" s="4" t="inlineStr">
        <is>
          <t>Não vendido</t>
        </is>
      </c>
      <c r="D37" s="4" t="inlineStr">
        <is>
          <t>24</t>
        </is>
      </c>
      <c r="E37" s="5" t="inlineStr">
        <is>
          <t>14.500,00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=HYPERLINK("https://www.leilaoonline.net/lote/detalhe/126695", "137")</f>
      </c>
      <c r="B38" s="4" t="s">
        <f>=HYPERLINK("https://www.leilaoonline.net/lote/detalhe/126695", " veja o vídeo!! HONDA/FIT EX; 2008/2008; BRANCA; GASOLINA - FUNCIONANDO")</f>
      </c>
      <c r="C38" s="4" t="inlineStr">
        <is>
          <t>Vendido</t>
        </is>
      </c>
      <c r="D38" s="4" t="inlineStr">
        <is>
          <t>28</t>
        </is>
      </c>
      <c r="E38" s="5" t="inlineStr">
        <is>
          <t>27.750,00</t>
        </is>
      </c>
      <c r="F38" s="4" t="inlineStr">
        <is>
          <t>150.00</t>
        </is>
      </c>
    </row>
    <row collapsed="false" customFormat="false" customHeight="false" hidden="false" ht="12.1" outlineLevel="0" r="39">
      <c r="A39" s="5" t="s">
        <f>=HYPERLINK("https://www.leilaoonline.net/lote/detalhe/126696", "140")</f>
      </c>
      <c r="B39" s="4" t="s">
        <f>=HYPERLINK("https://www.leilaoonline.net/lote/detalhe/126696", "VW/GOL CL; 1989/1989; BRANCA; GASOLINA - FUNCIONANDO")</f>
      </c>
      <c r="C39" s="4" t="inlineStr">
        <is>
          <t>Não vendido</t>
        </is>
      </c>
      <c r="D39" s="4" t="inlineStr">
        <is>
          <t>3</t>
        </is>
      </c>
      <c r="E39" s="5" t="inlineStr">
        <is>
          <t>2.500,00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=HYPERLINK("https://www.leilaoonline.net/lote/detalhe/127694", "141")</f>
      </c>
      <c r="B40" s="4" t="s">
        <f>=HYPERLINK("https://www.leilaoonline.net/lote/detalhe/127694", "I/FORD ESCORT GL 1.6 F; 2000/2000; PRATA; GASOLINA - FUNCIONANDO")</f>
      </c>
      <c r="C40" s="4" t="inlineStr">
        <is>
          <t>Não vendido</t>
        </is>
      </c>
      <c r="D40" s="4" t="inlineStr">
        <is>
          <t>5</t>
        </is>
      </c>
      <c r="E40" s="5" t="inlineStr">
        <is>
          <t>2.000,00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=HYPERLINK("https://www.leilaoonline.net/lote/detalhe/126697", "142")</f>
      </c>
      <c r="B41" s="4" t="s">
        <f>=HYPERLINK("https://www.leilaoonline.net/lote/detalhe/126697", "I/VW AMAROK CD 4X4 S; 2012/2013; BRANCA; DIESEL")</f>
      </c>
      <c r="C41" s="4" t="inlineStr">
        <is>
          <t>Não vendido</t>
        </is>
      </c>
      <c r="D41" s="4" t="inlineStr">
        <is>
          <t>29</t>
        </is>
      </c>
      <c r="E41" s="5" t="inlineStr">
        <is>
          <t>30.000,00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=HYPERLINK("https://www.leilaoonline.net/lote/detalhe/126698", "148")</f>
      </c>
      <c r="B42" s="4" t="s">
        <f>=HYPERLINK("https://www.leilaoonline.net/lote/detalhe/126698", "VW/GOL; 1981/1981; PRETA; ALCOOL - FUNCIONANDO")</f>
      </c>
      <c r="C42" s="4" t="inlineStr">
        <is>
          <t>Não vendido</t>
        </is>
      </c>
      <c r="D42" s="4" t="inlineStr">
        <is>
          <t>3</t>
        </is>
      </c>
      <c r="E42" s="5" t="inlineStr">
        <is>
          <t>1.500,00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=HYPERLINK("https://www.leilaoonline.net/lote/detalhe/126702", "150")</f>
      </c>
      <c r="B43" s="4" t="s">
        <f>=HYPERLINK("https://www.leilaoonline.net/lote/detalhe/126702", "veja o vídeo!! GOL LS; 1985; BEGE; ALCOOL; MOTOR 1.6 - FUNCIONANDO")</f>
      </c>
      <c r="C43" s="4" t="inlineStr">
        <is>
          <t>Não vendido</t>
        </is>
      </c>
      <c r="D43" s="4" t="inlineStr">
        <is>
          <t>29</t>
        </is>
      </c>
      <c r="E43" s="5" t="inlineStr">
        <is>
          <t>8.250,00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=HYPERLINK("https://www.leilaoonline.net/lote/detalhe/126699", "302")</f>
      </c>
      <c r="B44" s="4" t="s">
        <f>=HYPERLINK("https://www.leilaoonline.net/lote/detalhe/126699", "VW/SAVEIRO CL 1.6 MI; 1998/1999; VERDE; GASOLINA; DIREÇÃO HIDRÁULICA")</f>
      </c>
      <c r="C44" s="4" t="inlineStr">
        <is>
          <t>Não vendido</t>
        </is>
      </c>
      <c r="D44" s="4" t="inlineStr">
        <is>
          <t>22</t>
        </is>
      </c>
      <c r="E44" s="5" t="inlineStr">
        <is>
          <t>6.250,00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=HYPERLINK("https://www.leilaoonline.net/lote/detalhe/126706", "308")</f>
      </c>
      <c r="B45" s="4" t="s">
        <f>=HYPERLINK("https://www.leilaoonline.net/lote/detalhe/126706", "GM/CHEVY 500 SL; 1989/1989; VERMELHA; GASOLINA - FUNCIONANDO")</f>
      </c>
      <c r="C45" s="4" t="inlineStr">
        <is>
          <t>Não vendido</t>
        </is>
      </c>
      <c r="D45" s="4" t="inlineStr">
        <is>
          <t>8</t>
        </is>
      </c>
      <c r="E45" s="5" t="inlineStr">
        <is>
          <t>4.750,00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=HYPERLINK("https://www.leilaoonline.net/lote/detalhe/126707", "311")</f>
      </c>
      <c r="B46" s="4" t="s">
        <f>=HYPERLINK("https://www.leilaoonline.net/lote/detalhe/126707", "veja o vídeo!! JTA/SUZUKI GSXR1000; 2009/2009; BRANCA; GASOLINA; COM ACESSÓRIOS")</f>
      </c>
      <c r="C46" s="4" t="inlineStr">
        <is>
          <t>Não vendido</t>
        </is>
      </c>
      <c r="D46" s="4" t="inlineStr">
        <is>
          <t>31</t>
        </is>
      </c>
      <c r="E46" s="5" t="inlineStr">
        <is>
          <t>16.000,00</t>
        </is>
      </c>
      <c r="F4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2026-06-30T12:28:03.00Z</dcterms:created>
  <dc:creator>Tellks Tecnologia</dc:creator>
  <cp:revision>0</cp:revision>
</cp:coreProperties>
</file>