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Evoque • Discovery • NIvus • Corolla • Amarok • HR-V • Fit • HB20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06/07/2022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=HYPERLINK("https://www.leilaoonline.net/lote/detalhe/133647", "101")</f>
      </c>
      <c r="B11" s="4" t="s">
        <f>=HYPERLINK("https://www.leilaoonline.net/lote/detalhe/133647", "veja o vídeo!! I/VW AMAROK CD 4X4 HIGH; 2012/2012; PRETA; DIESEL - FUNCIONANDO")</f>
      </c>
      <c r="C11" s="4" t="inlineStr">
        <is>
          <t>Não vendido</t>
        </is>
      </c>
      <c r="D11" s="4" t="inlineStr">
        <is>
          <t>71</t>
        </is>
      </c>
      <c r="E11" s="5" t="inlineStr">
        <is>
          <t>83.500,00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=HYPERLINK("https://www.leilaoonline.net/lote/detalhe/135316", "102")</f>
      </c>
      <c r="B12" s="4" t="s">
        <f>=HYPERLINK("https://www.leilaoonline.net/lote/detalhe/135316", "veja o vídeo!! HONDA/FIT LX CVT; 2019/2020; PRETA; ALCO./GASOL. - FUNCIONANDO - IPVA 2022 OK - FIPE: 90.041,00")</f>
      </c>
      <c r="C12" s="4" t="inlineStr">
        <is>
          <t>Não vendido</t>
        </is>
      </c>
      <c r="D12" s="4" t="inlineStr">
        <is>
          <t>78</t>
        </is>
      </c>
      <c r="E12" s="5" t="inlineStr">
        <is>
          <t>60.250,00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=HYPERLINK("https://www.leilaoonline.net/lote/detalhe/133646", "103")</f>
      </c>
      <c r="B13" s="4" t="s">
        <f>=HYPERLINK("https://www.leilaoonline.net/lote/detalhe/133646", "veja o vídeo!! TOYOTA/YARIS HA PLS15CNT; 2020/2021; CINZA; ALCO./GASOL. - FUNC. - IPVA 2022 OK - FIPE: 90.652,00")</f>
      </c>
      <c r="C13" s="4" t="inlineStr">
        <is>
          <t>Não vendido</t>
        </is>
      </c>
      <c r="D13" s="4" t="inlineStr">
        <is>
          <t>45</t>
        </is>
      </c>
      <c r="E13" s="5" t="inlineStr">
        <is>
          <t>57.500,00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=HYPERLINK("https://www.leilaoonline.net/lote/detalhe/133643", "104")</f>
      </c>
      <c r="B14" s="4" t="s">
        <f>=HYPERLINK("https://www.leilaoonline.net/lote/detalhe/133643", "veja o vídeo!! HONDA/HR-V EXL; 2016/2016; PRATA; ALCO./GASOL. - FUNCIONANDO")</f>
      </c>
      <c r="C14" s="4" t="inlineStr">
        <is>
          <t>Não vendido</t>
        </is>
      </c>
      <c r="D14" s="4" t="inlineStr">
        <is>
          <t>63</t>
        </is>
      </c>
      <c r="E14" s="5" t="inlineStr">
        <is>
          <t>70.500,00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=HYPERLINK("https://www.leilaoonline.net/lote/detalhe/135210", "105")</f>
      </c>
      <c r="B15" s="4" t="s">
        <f>=HYPERLINK("https://www.leilaoonline.net/lote/detalhe/135210", "veja o vídeo!! TOYOTA/YARIS HA XS 15CNT; 2020/2021; BRANCA; ALCO./GASOL. - FUNC. - IPVA 2022 OK - FIPE: 95.407,00")</f>
      </c>
      <c r="C15" s="4" t="inlineStr">
        <is>
          <t>Vendido</t>
        </is>
      </c>
      <c r="D15" s="4" t="inlineStr">
        <is>
          <t>55</t>
        </is>
      </c>
      <c r="E15" s="5" t="inlineStr">
        <is>
          <t>59.750,00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=HYPERLINK("https://www.leilaoonline.net/lote/detalhe/134909", "106")</f>
      </c>
      <c r="B16" s="4" t="s">
        <f>=HYPERLINK("https://www.leilaoonline.net/lote/detalhe/134909", "veja o vídeo!! I/MMC OUTLANDER 2.2 D; 2016/2016; PRATA; DIESEL - FUNCIONANDO")</f>
      </c>
      <c r="C16" s="4" t="inlineStr">
        <is>
          <t>Não vendido</t>
        </is>
      </c>
      <c r="D16" s="4" t="inlineStr">
        <is>
          <t>80</t>
        </is>
      </c>
      <c r="E16" s="5" t="inlineStr">
        <is>
          <t>101.000,00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=HYPERLINK("https://www.leilaoonline.net/lote/detalhe/133649", "107")</f>
      </c>
      <c r="B17" s="4" t="s">
        <f>=HYPERLINK("https://www.leilaoonline.net/lote/detalhe/133649", "veja o vídeo!! HONDA/HR-V EXL CVT; 2016/2016; CINZA; ALCO./GASOL. - FUNCIONANDO - IPVA 2022 OK - FIPE: 92.757,00")</f>
      </c>
      <c r="C17" s="4" t="inlineStr">
        <is>
          <t>Não vendido</t>
        </is>
      </c>
      <c r="D17" s="4" t="inlineStr">
        <is>
          <t>39</t>
        </is>
      </c>
      <c r="E17" s="5" t="inlineStr">
        <is>
          <t>62.000,00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=HYPERLINK("https://www.leilaoonline.net/lote/detalhe/133644", "108")</f>
      </c>
      <c r="B18" s="4" t="s">
        <f>=HYPERLINK("https://www.leilaoonline.net/lote/detalhe/133644", "veja o vídeo!! VW/NIVUS HL TSI AD; 2021/2021; VERMELHA; ALCO./GASOL. - FUNC. - IPVA 2022 PAGO - FIPE: 127.244,00")</f>
      </c>
      <c r="C18" s="4" t="inlineStr">
        <is>
          <t>Não vendido</t>
        </is>
      </c>
      <c r="D18" s="4" t="inlineStr">
        <is>
          <t>50</t>
        </is>
      </c>
      <c r="E18" s="5" t="inlineStr">
        <is>
          <t>79.000,00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=HYPERLINK("https://www.leilaoonline.net/lote/detalhe/134907", "109")</f>
      </c>
      <c r="B19" s="4" t="s">
        <f>=HYPERLINK("https://www.leilaoonline.net/lote/detalhe/134907", "veja o vídeo!! I/KIA SORENTO EX2 3.5G17; 2011/2012; BRANCA; GASOLINA - FUNCIONANDO")</f>
      </c>
      <c r="C19" s="4" t="inlineStr">
        <is>
          <t>Não vendido</t>
        </is>
      </c>
      <c r="D19" s="4" t="inlineStr">
        <is>
          <t>34</t>
        </is>
      </c>
      <c r="E19" s="5" t="inlineStr">
        <is>
          <t>43.500,00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=HYPERLINK("https://www.leilaoonline.net/lote/detalhe/134906", "110")</f>
      </c>
      <c r="B20" s="4" t="s">
        <f>=HYPERLINK("https://www.leilaoonline.net/lote/detalhe/134906", "veja o vídeo!! TOYOTA/COROLLA GLI18 CVT; 2017/2018; CINZA; ALCO./GASOL. - FUNCIONANDO - IPVA 2022 OK")</f>
      </c>
      <c r="C20" s="4" t="inlineStr">
        <is>
          <t>Vendido</t>
        </is>
      </c>
      <c r="D20" s="4" t="inlineStr">
        <is>
          <t>52</t>
        </is>
      </c>
      <c r="E20" s="5" t="inlineStr">
        <is>
          <t>63.000,00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=HYPERLINK("https://www.leilaoonline.net/lote/detalhe/133648", "111")</f>
      </c>
      <c r="B21" s="4" t="s">
        <f>=HYPERLINK("https://www.leilaoonline.net/lote/detalhe/133648", "veja o vídeo!! TOYOTA/ETIOS HB X; 2016/2016; CINZA; ALCO./GASOL. - FUNCIONANDO")</f>
      </c>
      <c r="C21" s="4" t="inlineStr">
        <is>
          <t>Não vendido</t>
        </is>
      </c>
      <c r="D21" s="4" t="inlineStr">
        <is>
          <t>31</t>
        </is>
      </c>
      <c r="E21" s="5" t="inlineStr">
        <is>
          <t>20.500,00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=HYPERLINK("https://www.leilaoonline.net/lote/detalhe/134178", "112")</f>
      </c>
      <c r="B22" s="4" t="s">
        <f>=HYPERLINK("https://www.leilaoonline.net/lote/detalhe/134178", "veja o vídeo!! LR/EVOQUE P240 SE; 2018/2018; PRETA; GASOLINA - FUNCIONANDO")</f>
      </c>
      <c r="C22" s="4" t="inlineStr">
        <is>
          <t>Não vendido</t>
        </is>
      </c>
      <c r="D22" s="4" t="inlineStr">
        <is>
          <t>54</t>
        </is>
      </c>
      <c r="E22" s="5" t="inlineStr">
        <is>
          <t>74.000,00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=HYPERLINK("https://www.leilaoonline.net/lote/detalhe/134915", "113")</f>
      </c>
      <c r="B23" s="4" t="s">
        <f>=HYPERLINK("https://www.leilaoonline.net/lote/detalhe/134915", "veja o vídeo!! CHEV/PRISMA 1.0MT LT; 2013/2013; CINZA; ALCO./GASOL. - FUNCIONANDO")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24.000,00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=HYPERLINK("https://www.leilaoonline.net/lote/detalhe/133655", "114")</f>
      </c>
      <c r="B24" s="4" t="s">
        <f>=HYPERLINK("https://www.leilaoonline.net/lote/detalhe/133655", "veja o vídeo!! I/LR DISCOVERY SDV6 SE; 2014/2015; AZUL; DIESEL - FUNCIONANDO")</f>
      </c>
      <c r="C24" s="4" t="inlineStr">
        <is>
          <t>Não vendido</t>
        </is>
      </c>
      <c r="D24" s="4" t="inlineStr">
        <is>
          <t>97</t>
        </is>
      </c>
      <c r="E24" s="5" t="inlineStr">
        <is>
          <t>154.000,00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=HYPERLINK("https://www.leilaoonline.net/lote/detalhe/133651", "115")</f>
      </c>
      <c r="B25" s="4" t="s">
        <f>=HYPERLINK("https://www.leilaoonline.net/lote/detalhe/133651", "veja o vídeo!! HONDA/FIT PERSONAL; 2018/2019; BRANCA; ALCO./GASOL. - FUNCIONANDO - FIPE R$ 78.298,00")</f>
      </c>
      <c r="C25" s="4" t="inlineStr">
        <is>
          <t>Não vendido</t>
        </is>
      </c>
      <c r="D25" s="4" t="inlineStr">
        <is>
          <t>37</t>
        </is>
      </c>
      <c r="E25" s="5" t="inlineStr">
        <is>
          <t>55.500,00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=HYPERLINK("https://www.leilaoonline.net/lote/detalhe/134908", "116")</f>
      </c>
      <c r="B26" s="4" t="s">
        <f>=HYPERLINK("https://www.leilaoonline.net/lote/detalhe/134908", "veja o vídeo!! HYUNDAI/TUCSON GLSB; 2014/2015; PRATA; ALCO./GASOL. - FUNCIONANDO")</f>
      </c>
      <c r="C26" s="4" t="inlineStr">
        <is>
          <t>Não vendido</t>
        </is>
      </c>
      <c r="D26" s="4" t="inlineStr">
        <is>
          <t>30</t>
        </is>
      </c>
      <c r="E26" s="5" t="inlineStr">
        <is>
          <t>36.000,00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=HYPERLINK("https://www.leilaoonline.net/lote/detalhe/133650", "117")</f>
      </c>
      <c r="B27" s="4" t="s">
        <f>=HYPERLINK("https://www.leilaoonline.net/lote/detalhe/133650", "veja o vídeo!! FIAT/SIENA ATTRACTIV 1.4; 2012/2013; CINZA; ALCO./GASOL. - FUNCIONANDO - IPVA 2022 PAGO")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4.250,00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=HYPERLINK("https://www.leilaoonline.net/lote/detalhe/133661", "118")</f>
      </c>
      <c r="B28" s="4" t="s">
        <f>=HYPERLINK("https://www.leilaoonline.net/lote/detalhe/133661", "veja o vídeo!! CHEVROLET/ONIX 1.4AT ACT; 2018/2019; PRETA; ALCO./GASOL. - FUNCIONANDO")</f>
      </c>
      <c r="C28" s="4" t="inlineStr">
        <is>
          <t>Não vendido</t>
        </is>
      </c>
      <c r="D28" s="4" t="inlineStr">
        <is>
          <t>51</t>
        </is>
      </c>
      <c r="E28" s="5" t="inlineStr">
        <is>
          <t>51.500,00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=HYPERLINK("https://www.leilaoonline.net/lote/detalhe/133652", "119")</f>
      </c>
      <c r="B29" s="4" t="s">
        <f>=HYPERLINK("https://www.leilaoonline.net/lote/detalhe/133652", "HONDA/FIT EXL CVT; 2014/2015; VERMELHA; ALCO./GASOL. - FUNCIONANDO")</f>
      </c>
      <c r="C29" s="4" t="inlineStr">
        <is>
          <t>Não vendido</t>
        </is>
      </c>
      <c r="D29" s="4" t="inlineStr">
        <is>
          <t>59</t>
        </is>
      </c>
      <c r="E29" s="5" t="inlineStr">
        <is>
          <t>45.000,00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=HYPERLINK("https://www.leilaoonline.net/lote/detalhe/134455", "120")</f>
      </c>
      <c r="B30" s="4" t="s">
        <f>=HYPERLINK("https://www.leilaoonline.net/lote/detalhe/134455", "veja o vídeo!! HYUNDAI/HB20S 1.6A PREM; 2015/2015; PRATA; ALCO./GASOL. - FUNCIONANDO")</f>
      </c>
      <c r="C30" s="4" t="inlineStr">
        <is>
          <t>Não vendido</t>
        </is>
      </c>
      <c r="D30" s="4" t="inlineStr">
        <is>
          <t>28</t>
        </is>
      </c>
      <c r="E30" s="5" t="inlineStr">
        <is>
          <t>41.500,00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=HYPERLINK("https://www.leilaoonline.net/lote/detalhe/133654", "121")</f>
      </c>
      <c r="B31" s="4" t="s">
        <f>=HYPERLINK("https://www.leilaoonline.net/lote/detalhe/133654", "veja o vídeo!! CHEVROLET/CRUZE LT NB; 2013/2013; PRATA; ALCO./GASOL. - FUNCIONANDO")</f>
      </c>
      <c r="C31" s="4" t="inlineStr">
        <is>
          <t>Não vendido</t>
        </is>
      </c>
      <c r="D31" s="4" t="inlineStr">
        <is>
          <t>38</t>
        </is>
      </c>
      <c r="E31" s="5" t="inlineStr">
        <is>
          <t>43.000,00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=HYPERLINK("https://www.leilaoonline.net/lote/detalhe/133653", "122")</f>
      </c>
      <c r="B32" s="4" t="s">
        <f>=HYPERLINK("https://www.leilaoonline.net/lote/detalhe/133653", "I/NISSAN VERSA 16SV FLEX; 2013/2014; PRETA; ALCO./GASOL. - FUNCIONANDO")</f>
      </c>
      <c r="C32" s="4" t="inlineStr">
        <is>
          <t>Não vendido</t>
        </is>
      </c>
      <c r="D32" s="4" t="inlineStr">
        <is>
          <t>19</t>
        </is>
      </c>
      <c r="E32" s="5" t="inlineStr">
        <is>
          <t>18.000,00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=HYPERLINK("https://www.leilaoonline.net/lote/detalhe/133657", "123")</f>
      </c>
      <c r="B33" s="4" t="s">
        <f>=HYPERLINK("https://www.leilaoonline.net/lote/detalhe/133657", "veja o vídeo!! TOYOTA/ETIOS HB XS 15; 2015/2015; CINZA; ALCO./GASOL. - FUNCIONANDO")</f>
      </c>
      <c r="C33" s="4" t="inlineStr">
        <is>
          <t>Não vendido</t>
        </is>
      </c>
      <c r="D33" s="4" t="inlineStr">
        <is>
          <t>15</t>
        </is>
      </c>
      <c r="E33" s="5" t="inlineStr">
        <is>
          <t>15.500,00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=HYPERLINK("https://www.leilaoonline.net/lote/detalhe/133660", "124")</f>
      </c>
      <c r="B34" s="4" t="s">
        <f>=HYPERLINK("https://www.leilaoonline.net/lote/detalhe/133660", "VW/SPACEFOX 1.6 GII; 2013/2014; BRANCA; ALCO./GASOL. - FUNCIONANDO")</f>
      </c>
      <c r="C34" s="4" t="inlineStr">
        <is>
          <t>Não vendido</t>
        </is>
      </c>
      <c r="D34" s="4" t="inlineStr">
        <is>
          <t>28</t>
        </is>
      </c>
      <c r="E34" s="5" t="inlineStr">
        <is>
          <t>28.500,00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=HYPERLINK("https://www.leilaoonline.net/lote/detalhe/133656", "125")</f>
      </c>
      <c r="B35" s="4" t="s">
        <f>=HYPERLINK("https://www.leilaoonline.net/lote/detalhe/133656", "veja o vídeo!! VW/PARATI CELA 1.8; 2008/2009; BRANCA; ALCO./GASOL. - FUNCIONANDO")</f>
      </c>
      <c r="C35" s="4" t="inlineStr">
        <is>
          <t>Não vendido</t>
        </is>
      </c>
      <c r="D35" s="4" t="inlineStr">
        <is>
          <t>31</t>
        </is>
      </c>
      <c r="E35" s="5" t="inlineStr">
        <is>
          <t>9.750,00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=HYPERLINK("https://www.leilaoonline.net/lote/detalhe/134914", "126")</f>
      </c>
      <c r="B36" s="4" t="s">
        <f>=HYPERLINK("https://www.leilaoonline.net/lote/detalhe/134914", "veja o vídeo!! FIAT/DOBLO ADVENT FLEX; 2006/2006; CINZA; ALCO./GASOL. - FUNCIONANDO")</f>
      </c>
      <c r="C36" s="4" t="inlineStr">
        <is>
          <t>Não vendido</t>
        </is>
      </c>
      <c r="D36" s="4" t="inlineStr">
        <is>
          <t>19</t>
        </is>
      </c>
      <c r="E36" s="5" t="inlineStr">
        <is>
          <t>19.500,00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=HYPERLINK("https://www.leilaoonline.net/lote/detalhe/134454", "127")</f>
      </c>
      <c r="B37" s="4" t="s">
        <f>=HYPERLINK("https://www.leilaoonline.net/lote/detalhe/134454", "HONDA/SH 300I; 2018/2018; MARROM; GASOLINA - FUNCIONANDO")</f>
      </c>
      <c r="C37" s="4" t="inlineStr">
        <is>
          <t>Não vendido</t>
        </is>
      </c>
      <c r="D37" s="4" t="inlineStr">
        <is>
          <t>10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=HYPERLINK("https://www.leilaoonline.net/lote/detalhe/133658", "128")</f>
      </c>
      <c r="B38" s="4" t="s">
        <f>=HYPERLINK("https://www.leilaoonline.net/lote/detalhe/133658", "FORD/FIESTA; 2004/2004; PRATA; GASOLINA - FUNCIONANDO")</f>
      </c>
      <c r="C38" s="4" t="inlineStr">
        <is>
          <t>Vendido</t>
        </is>
      </c>
      <c r="D38" s="4" t="inlineStr">
        <is>
          <t>11</t>
        </is>
      </c>
      <c r="E38" s="5" t="inlineStr">
        <is>
          <t>7.500,00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=HYPERLINK("https://www.leilaoonline.net/lote/detalhe/135206", "129")</f>
      </c>
      <c r="B39" s="4" t="s">
        <f>=HYPERLINK("https://www.leilaoonline.net/lote/detalhe/135206", "FIAT/UNO MILLE ECONOMY; 2010/2011; PRATA; ALCO./GASOL. - FUNCIONANDO")</f>
      </c>
      <c r="C39" s="4" t="inlineStr">
        <is>
          <t>Vendido</t>
        </is>
      </c>
      <c r="D39" s="4" t="inlineStr">
        <is>
          <t>16</t>
        </is>
      </c>
      <c r="E39" s="5" t="inlineStr">
        <is>
          <t>10.000,00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=HYPERLINK("https://www.leilaoonline.net/lote/detalhe/133659", "131")</f>
      </c>
      <c r="B40" s="4" t="s">
        <f>=HYPERLINK("https://www.leilaoonline.net/lote/detalhe/133659", "KAWASAKI/VERSYS ABS; 2012/2012; PRETA; GASOLINA - FUNCIONANDO")</f>
      </c>
      <c r="C40" s="4" t="inlineStr">
        <is>
          <t>Não vendido</t>
        </is>
      </c>
      <c r="D40" s="4" t="inlineStr">
        <is>
          <t>21</t>
        </is>
      </c>
      <c r="E40" s="5" t="inlineStr">
        <is>
          <t>11.500,00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=HYPERLINK("https://www.leilaoonline.net/lote/detalhe/135209", "132")</f>
      </c>
      <c r="B41" s="4" t="s">
        <f>=HYPERLINK("https://www.leilaoonline.net/lote/detalhe/135209", "HONDA/PCX 150; 2020/2020; CINZA; GASOLINA - FUNCIONANDO")</f>
      </c>
      <c r="C41" s="4" t="inlineStr">
        <is>
          <t>Não vendido</t>
        </is>
      </c>
      <c r="D41" s="4" t="inlineStr">
        <is>
          <t>13</t>
        </is>
      </c>
      <c r="E41" s="5" t="inlineStr">
        <is>
          <t>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=HYPERLINK("https://www.leilaoonline.net/lote/detalhe/133927", "135")</f>
      </c>
      <c r="B42" s="4" t="s">
        <f>=HYPERLINK("https://www.leilaoonline.net/lote/detalhe/133927", "veja o vídeo!! VW/KOMBI; 1980/1980; BRANCA; GASOLINA - FUNCIONANDO")</f>
      </c>
      <c r="C42" s="4" t="inlineStr">
        <is>
          <t>Não vendido</t>
        </is>
      </c>
      <c r="D42" s="4" t="inlineStr">
        <is>
          <t>11</t>
        </is>
      </c>
      <c r="E42" s="5" t="inlineStr">
        <is>
          <t>5.350,00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=HYPERLINK("https://www.leilaoonline.net/lote/detalhe/133928", "136")</f>
      </c>
      <c r="B43" s="4" t="s">
        <f>=HYPERLINK("https://www.leilaoonline.net/lote/detalhe/133928", "veja o vídeo!! VW/VOLKSWAGEN FUSCA; 1978/1978; BEGE; GASOLINA; MOTOR 1.600 - FUNCIONANDO")</f>
      </c>
      <c r="C43" s="4" t="inlineStr">
        <is>
          <t>Não vendido</t>
        </is>
      </c>
      <c r="D43" s="4" t="inlineStr">
        <is>
          <t>23</t>
        </is>
      </c>
      <c r="E43" s="5" t="inlineStr">
        <is>
          <t>7.000,00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=HYPERLINK("https://www.leilaoonline.net/lote/detalhe/133920", "141")</f>
      </c>
      <c r="B44" s="4" t="s">
        <f>=HYPERLINK("https://www.leilaoonline.net/lote/detalhe/133920", "I/FORD ESCORT GL 1.6 F; 2000/2000; PRATA; GASOLINA - FUNCIONANDO")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1.500,00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=HYPERLINK("https://www.leilaoonline.net/lote/detalhe/133921", "142")</f>
      </c>
      <c r="B45" s="4" t="s">
        <f>=HYPERLINK("https://www.leilaoonline.net/lote/detalhe/133921", "I/VW AMAROK CD 4X4 S; 2012/2013; BRANCA; DIESEL")</f>
      </c>
      <c r="C45" s="4" t="inlineStr">
        <is>
          <t>Não vendido</t>
        </is>
      </c>
      <c r="D45" s="4" t="inlineStr">
        <is>
          <t>6</t>
        </is>
      </c>
      <c r="E45" s="5" t="inlineStr">
        <is>
          <t>21.250,00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=HYPERLINK("https://www.leilaoonline.net/lote/detalhe/133925", "300")</f>
      </c>
      <c r="B46" s="4" t="s">
        <f>=HYPERLINK("https://www.leilaoonline.net/lote/detalhe/133925", "VW/GOL 1.0 GIV; 2011/2012; BRANCA; ALCO./GASOL. - FUNCIONANDO")</f>
      </c>
      <c r="C46" s="4" t="inlineStr">
        <is>
          <t>Não vendido</t>
        </is>
      </c>
      <c r="D46" s="4" t="inlineStr">
        <is>
          <t>14</t>
        </is>
      </c>
      <c r="E46" s="5" t="inlineStr">
        <is>
          <t>10.000,00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=HYPERLINK("https://www.leilaoonline.net/lote/detalhe/133926", "350")</f>
      </c>
      <c r="B47" s="4" t="s">
        <f>=HYPERLINK("https://www.leilaoonline.net/lote/detalhe/133926", "veja o vídeo!! JOGO DE RODAS COM PNEUS ARO 17 COM PNEUS 205/40")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600,00</t>
        </is>
      </c>
      <c r="F4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2026-09-30T03:38:21.00Z</dcterms:created>
  <dc:creator>Tellks Tecnologia</dc:creator>
  <cp:revision>0</cp:revision>
</cp:coreProperties>
</file>