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53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Civic Touring 18 • Renegade • Outlander 2.2 • Tracker • M. Benz C180 16 • Hb20s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10/08/2022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=HYPERLINK("https://www.leilaoonline.net/lote/detalhe/139139", "100")</f>
      </c>
      <c r="B11" s="4" t="s">
        <f>=HYPERLINK("https://www.leilaoonline.net/lote/detalhe/139139", "veja o vídeo!! TOYOTA/COROLLA XEI20FLEX; 2018/2018; PRETA; ALCO.GASOL. - FUNCIONANDO - IPVA 2022 OK - FIPE: 105.547,00")</f>
      </c>
      <c r="C11" s="4" t="inlineStr">
        <is>
          <t>Não vendido</t>
        </is>
      </c>
      <c r="D11" s="4" t="inlineStr">
        <is>
          <t>100</t>
        </is>
      </c>
      <c r="E11" s="5" t="inlineStr">
        <is>
          <t>67.750,00</t>
        </is>
      </c>
      <c r="F11" s="4" t="inlineStr">
        <is>
          <t>250.00</t>
        </is>
      </c>
    </row>
    <row collapsed="false" customFormat="false" customHeight="false" hidden="false" ht="12.1" outlineLevel="0" r="12">
      <c r="A12" s="5" t="s">
        <f>=HYPERLINK("https://www.leilaoonline.net/lote/detalhe/139429", "101")</f>
      </c>
      <c r="B12" s="4" t="s">
        <f>=HYPERLINK("https://www.leilaoonline.net/lote/detalhe/139429", "veja o vídeo!! I/VW TIGUAN ALLSPACE CL; 2019/2020; BRANCA; ALCO./GASOL. - FUNCIONANDO")</f>
      </c>
      <c r="C12" s="4" t="inlineStr">
        <is>
          <t>Não vendido</t>
        </is>
      </c>
      <c r="D12" s="4" t="inlineStr">
        <is>
          <t>64</t>
        </is>
      </c>
      <c r="E12" s="5" t="inlineStr">
        <is>
          <t>91.000,00</t>
        </is>
      </c>
      <c r="F12" s="4" t="inlineStr">
        <is>
          <t>1250.00</t>
        </is>
      </c>
    </row>
    <row collapsed="false" customFormat="false" customHeight="false" hidden="false" ht="12.1" outlineLevel="0" r="13">
      <c r="A13" s="5" t="s">
        <f>=HYPERLINK("https://www.leilaoonline.net/lote/detalhe/138776", "102")</f>
      </c>
      <c r="B13" s="4" t="s">
        <f>=HYPERLINK("https://www.leilaoonline.net/lote/detalhe/138776", "veja o vídeo!! HONDA/CIVIC TOURING CVT; 2018/2018; CINZA; GASOLINA - FUNCIONANDO")</f>
      </c>
      <c r="C13" s="4" t="inlineStr">
        <is>
          <t>Não vendido</t>
        </is>
      </c>
      <c r="D13" s="4" t="inlineStr">
        <is>
          <t>30</t>
        </is>
      </c>
      <c r="E13" s="5" t="inlineStr">
        <is>
          <t>72.250,00</t>
        </is>
      </c>
      <c r="F13" s="4" t="inlineStr">
        <is>
          <t>1250.00</t>
        </is>
      </c>
    </row>
    <row collapsed="false" customFormat="false" customHeight="false" hidden="false" ht="12.1" outlineLevel="0" r="14">
      <c r="A14" s="5" t="s">
        <f>=HYPERLINK("https://www.leilaoonline.net/lote/detalhe/139434", "103")</f>
      </c>
      <c r="B14" s="4" t="s">
        <f>=HYPERLINK("https://www.leilaoonline.net/lote/detalhe/139434", "HONDA/CITY PERSONAL; 2019/2019; AZUL; ALCO./GASOL. - FUNCIONANDO")</f>
      </c>
      <c r="C14" s="4" t="inlineStr">
        <is>
          <t>Não vendido</t>
        </is>
      </c>
      <c r="D14" s="4" t="inlineStr">
        <is>
          <t>39</t>
        </is>
      </c>
      <c r="E14" s="5" t="inlineStr">
        <is>
          <t>53.500,00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=HYPERLINK("https://www.leilaoonline.net/lote/detalhe/138783", "104")</f>
      </c>
      <c r="B15" s="4" t="s">
        <f>=HYPERLINK("https://www.leilaoonline.net/lote/detalhe/138783", "veja o vídeo!! I/CHEV TRACKER LTZ; 2017/2017; PRATA; ALCO./GASOL. - FUNCIONANDO - IPVA 2022 OK")</f>
      </c>
      <c r="C15" s="4" t="inlineStr">
        <is>
          <t>Não vendido</t>
        </is>
      </c>
      <c r="D15" s="4" t="inlineStr">
        <is>
          <t>126</t>
        </is>
      </c>
      <c r="E15" s="5" t="inlineStr">
        <is>
          <t>56.750,00</t>
        </is>
      </c>
      <c r="F15" s="4" t="inlineStr">
        <is>
          <t>500.00</t>
        </is>
      </c>
    </row>
    <row collapsed="false" customFormat="false" customHeight="false" hidden="false" ht="12.1" outlineLevel="0" r="16">
      <c r="A16" s="5" t="s">
        <f>=HYPERLINK("https://www.leilaoonline.net/lote/detalhe/139138", "105")</f>
      </c>
      <c r="B16" s="4" t="s">
        <f>=HYPERLINK("https://www.leilaoonline.net/lote/detalhe/139138", "HYUNDAI/HB20 1.6M COMF; 2019/2019; BRANCA; ALCO./GASOL. - FUNCIONANDO - IPVA 2022 OK - FIPE: 68.834,00")</f>
      </c>
      <c r="C16" s="4" t="inlineStr">
        <is>
          <t>Não vendido</t>
        </is>
      </c>
      <c r="D16" s="4" t="inlineStr">
        <is>
          <t>78</t>
        </is>
      </c>
      <c r="E16" s="5" t="inlineStr">
        <is>
          <t>40.750,00</t>
        </is>
      </c>
      <c r="F16" s="4" t="inlineStr">
        <is>
          <t>250.00</t>
        </is>
      </c>
    </row>
    <row collapsed="false" customFormat="false" customHeight="false" hidden="false" ht="12.1" outlineLevel="0" r="17">
      <c r="A17" s="5" t="s">
        <f>=HYPERLINK("https://www.leilaoonline.net/lote/detalhe/139431", "106")</f>
      </c>
      <c r="B17" s="4" t="s">
        <f>=HYPERLINK("https://www.leilaoonline.net/lote/detalhe/139431", "veja o vídeo!! JEEP/RENEGADE SPORT MT; 2015/2016; BRANCA; ALCO./GASOL. - FUNCIONANDO")</f>
      </c>
      <c r="C17" s="4" t="inlineStr">
        <is>
          <t>Vendido</t>
        </is>
      </c>
      <c r="D17" s="4" t="inlineStr">
        <is>
          <t>51</t>
        </is>
      </c>
      <c r="E17" s="5" t="inlineStr">
        <is>
          <t>50.500,00</t>
        </is>
      </c>
      <c r="F17" s="4" t="inlineStr">
        <is>
          <t>500.00</t>
        </is>
      </c>
    </row>
    <row collapsed="false" customFormat="false" customHeight="false" hidden="false" ht="12.1" outlineLevel="0" r="18">
      <c r="A18" s="5" t="s">
        <f>=HYPERLINK("https://www.leilaoonline.net/lote/detalhe/139433", "107")</f>
      </c>
      <c r="B18" s="4" t="s">
        <f>=HYPERLINK("https://www.leilaoonline.net/lote/detalhe/139433", "veja o vídeo!! HONDA/CITY LX FLEX; 2009/2010; PRATA; ALCO./GASOL. - FUNCIONANDO")</f>
      </c>
      <c r="C18" s="4" t="inlineStr">
        <is>
          <t>Não vendido</t>
        </is>
      </c>
      <c r="D18" s="4" t="inlineStr">
        <is>
          <t>33</t>
        </is>
      </c>
      <c r="E18" s="5" t="inlineStr">
        <is>
          <t>24.500,00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=HYPERLINK("https://www.leilaoonline.net/lote/detalhe/139432", "108")</f>
      </c>
      <c r="B19" s="4" t="s">
        <f>=HYPERLINK("https://www.leilaoonline.net/lote/detalhe/139432", "I/LR FREELANDER 2 S I6; 2007/2007; VERDE; GASOLINA - FUNCIONANDO")</f>
      </c>
      <c r="C19" s="4" t="inlineStr">
        <is>
          <t>Não vendido</t>
        </is>
      </c>
      <c r="D19" s="4" t="inlineStr">
        <is>
          <t>33</t>
        </is>
      </c>
      <c r="E19" s="5" t="inlineStr">
        <is>
          <t>20.750,00</t>
        </is>
      </c>
      <c r="F19" s="4" t="inlineStr">
        <is>
          <t>250.00</t>
        </is>
      </c>
    </row>
    <row collapsed="false" customFormat="false" customHeight="false" hidden="false" ht="12.1" outlineLevel="0" r="20">
      <c r="A20" s="5" t="s">
        <f>=HYPERLINK("https://www.leilaoonline.net/lote/detalhe/139437", "109")</f>
      </c>
      <c r="B20" s="4" t="s">
        <f>=HYPERLINK("https://www.leilaoonline.net/lote/detalhe/139437", "CHEVROLET/MONTANA LS; 2016/2016; BRANCA; ALCO./GASOL. - FUNCIONANDO - IPVA 2022 OK")</f>
      </c>
      <c r="C20" s="4" t="inlineStr">
        <is>
          <t>Não vendido</t>
        </is>
      </c>
      <c r="D20" s="4" t="inlineStr">
        <is>
          <t>40</t>
        </is>
      </c>
      <c r="E20" s="5" t="inlineStr">
        <is>
          <t>37.000,00</t>
        </is>
      </c>
      <c r="F20" s="4" t="inlineStr">
        <is>
          <t>500.00</t>
        </is>
      </c>
    </row>
    <row collapsed="false" customFormat="false" customHeight="false" hidden="false" ht="12.1" outlineLevel="0" r="21">
      <c r="A21" s="5" t="s">
        <f>=HYPERLINK("https://www.leilaoonline.net/lote/detalhe/139234", "110")</f>
      </c>
      <c r="B21" s="4" t="s">
        <f>=HYPERLINK("https://www.leilaoonline.net/lote/detalhe/139234", "veja o vídeo!! CHEVROLET/ONIX 1.4MT ACT; 2018/2019; PRETA; ALCO./GASOL. - FUNCIONANDO - IPVA 2022 OK - FIPE: 71.466,00")</f>
      </c>
      <c r="C21" s="4" t="inlineStr">
        <is>
          <t>Não vendido</t>
        </is>
      </c>
      <c r="D21" s="4" t="inlineStr">
        <is>
          <t>40</t>
        </is>
      </c>
      <c r="E21" s="5" t="inlineStr">
        <is>
          <t>44.000,00</t>
        </is>
      </c>
      <c r="F21" s="4" t="inlineStr">
        <is>
          <t>250.00</t>
        </is>
      </c>
    </row>
    <row collapsed="false" customFormat="false" customHeight="false" hidden="false" ht="12.1" outlineLevel="0" r="22">
      <c r="A22" s="5" t="s">
        <f>=HYPERLINK("https://www.leilaoonline.net/lote/detalhe/139180", "111")</f>
      </c>
      <c r="B22" s="4" t="s">
        <f>=HYPERLINK("https://www.leilaoonline.net/lote/detalhe/139180", "veja o vídeo!! FIAT/PALIO ATTRACTIV 1.4; 2015/2016; PRATA; ALCO./GASOL. - FUNCIONANDO - IPVA 2022 OK")</f>
      </c>
      <c r="C22" s="4" t="inlineStr">
        <is>
          <t>Não vendido</t>
        </is>
      </c>
      <c r="D22" s="4" t="inlineStr">
        <is>
          <t>33</t>
        </is>
      </c>
      <c r="E22" s="5" t="inlineStr">
        <is>
          <t>26.000,00</t>
        </is>
      </c>
      <c r="F22" s="4" t="inlineStr">
        <is>
          <t>250.00</t>
        </is>
      </c>
    </row>
    <row collapsed="false" customFormat="false" customHeight="false" hidden="false" ht="12.1" outlineLevel="0" r="23">
      <c r="A23" s="5" t="s">
        <f>=HYPERLINK("https://www.leilaoonline.net/lote/detalhe/138780", "112")</f>
      </c>
      <c r="B23" s="4" t="s">
        <f>=HYPERLINK("https://www.leilaoonline.net/lote/detalhe/138780", "veja o vídeo!! HONDA/WR-V EX CVT; 2021/2021; BRANCA; ALCO./GASOL. - FUNCIONANDO")</f>
      </c>
      <c r="C23" s="4" t="inlineStr">
        <is>
          <t>Não vendido</t>
        </is>
      </c>
      <c r="D23" s="4" t="inlineStr">
        <is>
          <t>58</t>
        </is>
      </c>
      <c r="E23" s="5" t="inlineStr">
        <is>
          <t>60.500,00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=HYPERLINK("https://www.leilaoonline.net/lote/detalhe/138802", "113")</f>
      </c>
      <c r="B24" s="4" t="s">
        <f>=HYPERLINK("https://www.leilaoonline.net/lote/detalhe/138802", "veja o vídeo!! GM/S10 2.8 D; 2002/2002; BRANCA; DIESEL - FUNCIONANDO")</f>
      </c>
      <c r="C24" s="4" t="inlineStr">
        <is>
          <t>Vendido</t>
        </is>
      </c>
      <c r="D24" s="4" t="inlineStr">
        <is>
          <t>64</t>
        </is>
      </c>
      <c r="E24" s="5" t="inlineStr">
        <is>
          <t>40.000,00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=HYPERLINK("https://www.leilaoonline.net/lote/detalhe/138801", "114")</f>
      </c>
      <c r="B25" s="4" t="s">
        <f>=HYPERLINK("https://www.leilaoonline.net/lote/detalhe/138801", "veja o vídeo!! HYUNDAI/HB20S 1.6A PREM; 2015/2015; PRATA; ALCO./GASOL. - FUNCIONANDO")</f>
      </c>
      <c r="C25" s="4" t="inlineStr">
        <is>
          <t>Não vendido</t>
        </is>
      </c>
      <c r="D25" s="4" t="inlineStr">
        <is>
          <t>33</t>
        </is>
      </c>
      <c r="E25" s="5" t="inlineStr">
        <is>
          <t>21.000,00</t>
        </is>
      </c>
      <c r="F25" s="4" t="inlineStr">
        <is>
          <t>250.00</t>
        </is>
      </c>
    </row>
    <row collapsed="false" customFormat="false" customHeight="false" hidden="false" ht="12.1" outlineLevel="0" r="26">
      <c r="A26" s="5" t="s">
        <f>=HYPERLINK("https://www.leilaoonline.net/lote/detalhe/138800", "115")</f>
      </c>
      <c r="B26" s="4" t="s">
        <f>=HYPERLINK("https://www.leilaoonline.net/lote/detalhe/138800", "FORD/KA SE 1.0 HA B; 2017/2018; BRANCA; ALCO./GASOL. - FUNCIONANDO")</f>
      </c>
      <c r="C26" s="4" t="inlineStr">
        <is>
          <t>Não vendido</t>
        </is>
      </c>
      <c r="D26" s="4" t="inlineStr">
        <is>
          <t>42</t>
        </is>
      </c>
      <c r="E26" s="5" t="inlineStr">
        <is>
          <t>27.500,00</t>
        </is>
      </c>
      <c r="F26" s="4" t="inlineStr">
        <is>
          <t>500.00</t>
        </is>
      </c>
    </row>
    <row collapsed="false" customFormat="false" customHeight="false" hidden="false" ht="12.1" outlineLevel="0" r="27">
      <c r="A27" s="5" t="s">
        <f>=HYPERLINK("https://www.leilaoonline.net/lote/detalhe/138774", "116")</f>
      </c>
      <c r="B27" s="4" t="s">
        <f>=HYPERLINK("https://www.leilaoonline.net/lote/detalhe/138774", "veja o vídeo!! I/HYUNDAI SANTAFE GLS V6; 2009/2010; PRATA; GASOLINA - FUNCIONANDO")</f>
      </c>
      <c r="C27" s="4" t="inlineStr">
        <is>
          <t>Não vendido</t>
        </is>
      </c>
      <c r="D27" s="4" t="inlineStr">
        <is>
          <t>16</t>
        </is>
      </c>
      <c r="E27" s="5" t="inlineStr">
        <is>
          <t>15.500,00</t>
        </is>
      </c>
      <c r="F27" s="4" t="inlineStr">
        <is>
          <t>500.00</t>
        </is>
      </c>
    </row>
    <row collapsed="false" customFormat="false" customHeight="false" hidden="false" ht="12.1" outlineLevel="0" r="28">
      <c r="A28" s="5" t="s">
        <f>=HYPERLINK("https://www.leilaoonline.net/lote/detalhe/138775", "117")</f>
      </c>
      <c r="B28" s="4" t="s">
        <f>=HYPERLINK("https://www.leilaoonline.net/lote/detalhe/138775", "veja o vídeo!! I/MMC OUTLANDER 2.2 D; 2015/2016; BRANCA; DIESEL - FUNC. - IPVA 2022 OK - FIPE: R$ 153.230,00")</f>
      </c>
      <c r="C28" s="4" t="inlineStr">
        <is>
          <t>Não vendido</t>
        </is>
      </c>
      <c r="D28" s="4" t="inlineStr">
        <is>
          <t>101</t>
        </is>
      </c>
      <c r="E28" s="5" t="inlineStr">
        <is>
          <t>101.250,00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=HYPERLINK("https://www.leilaoonline.net/lote/detalhe/139430", "118")</f>
      </c>
      <c r="B29" s="4" t="s">
        <f>=HYPERLINK("https://www.leilaoonline.net/lote/detalhe/139430", "RENAULT/LOGAN EXPR 16 M; 2016/2017; PRATA; ALCO./GASOL. - FUNCIONANDO")</f>
      </c>
      <c r="C29" s="4" t="inlineStr">
        <is>
          <t>Não vendido</t>
        </is>
      </c>
      <c r="D29" s="4" t="inlineStr">
        <is>
          <t>57</t>
        </is>
      </c>
      <c r="E29" s="5" t="inlineStr">
        <is>
          <t>31.000,00</t>
        </is>
      </c>
      <c r="F29" s="4" t="inlineStr">
        <is>
          <t>500.00</t>
        </is>
      </c>
    </row>
    <row collapsed="false" customFormat="false" customHeight="false" hidden="false" ht="12.1" outlineLevel="0" r="30">
      <c r="A30" s="5" t="s">
        <f>=HYPERLINK("https://www.leilaoonline.net/lote/detalhe/139179", "119")</f>
      </c>
      <c r="B30" s="4" t="s">
        <f>=HYPERLINK("https://www.leilaoonline.net/lote/detalhe/139179", "veja o vídeo!! CHEVROLET/MONTANA LS; 2012/2013; PRATA; ALCO./GASOL. - FUNCIONANDO")</f>
      </c>
      <c r="C30" s="4" t="inlineStr">
        <is>
          <t>Não vendido</t>
        </is>
      </c>
      <c r="D30" s="4" t="inlineStr">
        <is>
          <t>36</t>
        </is>
      </c>
      <c r="E30" s="5" t="inlineStr">
        <is>
          <t>28.500,00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=HYPERLINK("https://www.leilaoonline.net/lote/detalhe/138788", "120")</f>
      </c>
      <c r="B31" s="4" t="s">
        <f>=HYPERLINK("https://www.leilaoonline.net/lote/detalhe/138788", "veja o vídeo!! FIAT/DOBLO CARGO 1.4; 2011/2012; BRANCA; ALCO./GASOL. - FUNCIONANDO - IPVA 2022 OK")</f>
      </c>
      <c r="C31" s="4" t="inlineStr">
        <is>
          <t>Não vendido</t>
        </is>
      </c>
      <c r="D31" s="4" t="inlineStr">
        <is>
          <t>41</t>
        </is>
      </c>
      <c r="E31" s="5" t="inlineStr">
        <is>
          <t>28.500,00</t>
        </is>
      </c>
      <c r="F31" s="4" t="inlineStr">
        <is>
          <t>250.00</t>
        </is>
      </c>
    </row>
    <row collapsed="false" customFormat="false" customHeight="false" hidden="false" ht="12.1" outlineLevel="0" r="32">
      <c r="A32" s="5" t="s">
        <f>=HYPERLINK("https://www.leilaoonline.net/lote/detalhe/138790", "121")</f>
      </c>
      <c r="B32" s="4" t="s">
        <f>=HYPERLINK("https://www.leilaoonline.net/lote/detalhe/138790", "I/HYUNDAI I30 2.0; 2011/2012; PRETA; GASOLINA - FUNCIONANDO")</f>
      </c>
      <c r="C32" s="4" t="inlineStr">
        <is>
          <t>Não vendido</t>
        </is>
      </c>
      <c r="D32" s="4" t="inlineStr">
        <is>
          <t>43</t>
        </is>
      </c>
      <c r="E32" s="5" t="inlineStr">
        <is>
          <t>23.000,00</t>
        </is>
      </c>
      <c r="F32" s="4" t="inlineStr">
        <is>
          <t>500.00</t>
        </is>
      </c>
    </row>
    <row collapsed="false" customFormat="false" customHeight="false" hidden="false" ht="12.1" outlineLevel="0" r="33">
      <c r="A33" s="5" t="s">
        <f>=HYPERLINK("https://www.leilaoonline.net/lote/detalhe/138798", "122")</f>
      </c>
      <c r="B33" s="4" t="s">
        <f>=HYPERLINK("https://www.leilaoonline.net/lote/detalhe/138798", "I/HYUNDAI SONATA GLS; 2011/2012; PRATA; GASOLINA - FUNCIONANDO")</f>
      </c>
      <c r="C33" s="4" t="inlineStr">
        <is>
          <t>Não vendido</t>
        </is>
      </c>
      <c r="D33" s="4" t="inlineStr">
        <is>
          <t>56</t>
        </is>
      </c>
      <c r="E33" s="5" t="inlineStr">
        <is>
          <t>49.000,00</t>
        </is>
      </c>
      <c r="F33" s="4" t="inlineStr">
        <is>
          <t>500.00</t>
        </is>
      </c>
    </row>
    <row collapsed="false" customFormat="false" customHeight="false" hidden="false" ht="12.1" outlineLevel="0" r="34">
      <c r="A34" s="5" t="s">
        <f>=HYPERLINK("https://www.leilaoonline.net/lote/detalhe/138794", "123")</f>
      </c>
      <c r="B34" s="4" t="s">
        <f>=HYPERLINK("https://www.leilaoonline.net/lote/detalhe/138794", "HYUNDAI/HB20S 1.6A PREM; 2014/2014; PRETA; ALCO./GASOL. - FUNCIONANDO")</f>
      </c>
      <c r="C34" s="4" t="inlineStr">
        <is>
          <t>Não vendido</t>
        </is>
      </c>
      <c r="D34" s="4" t="inlineStr">
        <is>
          <t>66</t>
        </is>
      </c>
      <c r="E34" s="5" t="inlineStr">
        <is>
          <t>37.500,00</t>
        </is>
      </c>
      <c r="F34" s="4" t="inlineStr">
        <is>
          <t>500.00</t>
        </is>
      </c>
    </row>
    <row collapsed="false" customFormat="false" customHeight="false" hidden="false" ht="12.1" outlineLevel="0" r="35">
      <c r="A35" s="5" t="s">
        <f>=HYPERLINK("https://www.leilaoonline.net/lote/detalhe/138827", "124")</f>
      </c>
      <c r="B35" s="4" t="s">
        <f>=HYPERLINK("https://www.leilaoonline.net/lote/detalhe/138827", "VW/GOL SPECIAL; 2003/2004; BRANCA; GASOLINA - FUNCIONANDO")</f>
      </c>
      <c r="C35" s="4" t="inlineStr">
        <is>
          <t>Vendido</t>
        </is>
      </c>
      <c r="D35" s="4" t="inlineStr">
        <is>
          <t>41</t>
        </is>
      </c>
      <c r="E35" s="5" t="inlineStr">
        <is>
          <t>7.000,00</t>
        </is>
      </c>
      <c r="F35" s="4" t="inlineStr">
        <is>
          <t>150.00</t>
        </is>
      </c>
    </row>
    <row collapsed="false" customFormat="false" customHeight="false" hidden="false" ht="12.1" outlineLevel="0" r="36">
      <c r="A36" s="5" t="s">
        <f>=HYPERLINK("https://www.leilaoonline.net/lote/detalhe/138934", "125")</f>
      </c>
      <c r="B36" s="4" t="s">
        <f>=HYPERLINK("https://www.leilaoonline.net/lote/detalhe/138934", "GM/KADETT LITE; 1993/1994; BRANCA; GASOLINA - FUNCIONANDO")</f>
      </c>
      <c r="C36" s="4" t="inlineStr">
        <is>
          <t>Não vendido</t>
        </is>
      </c>
      <c r="D36" s="4" t="inlineStr">
        <is>
          <t>21</t>
        </is>
      </c>
      <c r="E36" s="5" t="inlineStr">
        <is>
          <t>8.000,00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=HYPERLINK("https://www.leilaoonline.net/lote/detalhe/138803", "126")</f>
      </c>
      <c r="B37" s="4" t="s">
        <f>=HYPERLINK("https://www.leilaoonline.net/lote/detalhe/138803", "veja o vídeo!! I/FIAT SIENA EL 1.4 FLEX; 2014/2015; PRETA; ALCO./GASOL. - FUNCIONANDO")</f>
      </c>
      <c r="C37" s="4" t="inlineStr">
        <is>
          <t>Não vendido</t>
        </is>
      </c>
      <c r="D37" s="4" t="inlineStr">
        <is>
          <t>53</t>
        </is>
      </c>
      <c r="E37" s="5" t="inlineStr">
        <is>
          <t>21.250,00</t>
        </is>
      </c>
      <c r="F37" s="4" t="inlineStr">
        <is>
          <t>250.00</t>
        </is>
      </c>
    </row>
    <row collapsed="false" customFormat="false" customHeight="false" hidden="false" ht="12.1" outlineLevel="0" r="38">
      <c r="A38" s="5" t="s">
        <f>=HYPERLINK("https://www.leilaoonline.net/lote/detalhe/138805", "127")</f>
      </c>
      <c r="B38" s="4" t="s">
        <f>=HYPERLINK("https://www.leilaoonline.net/lote/detalhe/138805", "RENAULT/SCENIC EXP 1616V; 2005/2006; PRETA; ALCO./GASOL. - FUNCIONANDO ")</f>
      </c>
      <c r="C38" s="4" t="inlineStr">
        <is>
          <t>Não vendido</t>
        </is>
      </c>
      <c r="D38" s="4" t="inlineStr">
        <is>
          <t>30</t>
        </is>
      </c>
      <c r="E38" s="5" t="inlineStr">
        <is>
          <t>10.750,00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=HYPERLINK("https://www.leilaoonline.net/lote/detalhe/139047", "128")</f>
      </c>
      <c r="B39" s="4" t="s">
        <f>=HYPERLINK("https://www.leilaoonline.net/lote/detalhe/139047", "veja o vídeo!! FIAT/UNO VIVACE 1.0; 2010/2011; AMARELA; ALCO./GASOL. - FUNCIONANDO")</f>
      </c>
      <c r="C39" s="4" t="inlineStr">
        <is>
          <t>Não vendido</t>
        </is>
      </c>
      <c r="D39" s="4" t="inlineStr">
        <is>
          <t>13</t>
        </is>
      </c>
      <c r="E39" s="5" t="inlineStr">
        <is>
          <t>15.500,00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=HYPERLINK("https://www.leilaoonline.net/lote/detalhe/138804", "129")</f>
      </c>
      <c r="B40" s="4" t="s">
        <f>=HYPERLINK("https://www.leilaoonline.net/lote/detalhe/138804", "veja o vídeo!! VW/GOL 1000I; 1995/1995; BRANCA; GASOLINA - FUNCIONANDO")</f>
      </c>
      <c r="C40" s="4" t="inlineStr">
        <is>
          <t>Não vendido</t>
        </is>
      </c>
      <c r="D40" s="4" t="inlineStr">
        <is>
          <t>6</t>
        </is>
      </c>
      <c r="E40" s="5" t="inlineStr">
        <is>
          <t>3.250,00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=HYPERLINK("https://www.leilaoonline.net/lote/detalhe/138806", "130")</f>
      </c>
      <c r="B41" s="4" t="s">
        <f>=HYPERLINK("https://www.leilaoonline.net/lote/detalhe/138806", "veja o vídeo!! IMP/FORD ESCORT 1.8I GL; 1996/1996; VERDE; GASOLINA - FUNCIONANDO")</f>
      </c>
      <c r="C41" s="4" t="inlineStr">
        <is>
          <t>Não vendido</t>
        </is>
      </c>
      <c r="D41" s="4" t="inlineStr">
        <is>
          <t>2</t>
        </is>
      </c>
      <c r="E41" s="5" t="inlineStr">
        <is>
          <t>10.000,00</t>
        </is>
      </c>
      <c r="F41" s="4" t="inlineStr">
        <is>
          <t>150.00</t>
        </is>
      </c>
    </row>
    <row collapsed="false" customFormat="false" customHeight="false" hidden="false" ht="12.1" outlineLevel="0" r="42">
      <c r="A42" s="5" t="s">
        <f>=HYPERLINK("https://www.leilaoonline.net/lote/detalhe/138929", "131")</f>
      </c>
      <c r="B42" s="4" t="s">
        <f>=HYPERLINK("https://www.leilaoonline.net/lote/detalhe/138929", "VW/GOL GTS; 1988/1988; PRETA; ALCOOL - FUNCIONANDO")</f>
      </c>
      <c r="C42" s="4" t="inlineStr">
        <is>
          <t>Não vendido</t>
        </is>
      </c>
      <c r="D42" s="4" t="inlineStr">
        <is>
          <t>21</t>
        </is>
      </c>
      <c r="E42" s="5" t="inlineStr">
        <is>
          <t>8.500,00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=HYPERLINK("https://www.leilaoonline.net/lote/detalhe/138807", "132")</f>
      </c>
      <c r="B43" s="4" t="s">
        <f>=HYPERLINK("https://www.leilaoonline.net/lote/detalhe/138807", "veja o vídeo!! VW/GOL CL; 1988/1988; AZUL; ALCOOL - FUNCIONANDO")</f>
      </c>
      <c r="C43" s="4" t="inlineStr">
        <is>
          <t>Não vendido</t>
        </is>
      </c>
      <c r="D43" s="4" t="inlineStr">
        <is>
          <t>3</t>
        </is>
      </c>
      <c r="E43" s="5" t="inlineStr">
        <is>
          <t>12.000,00</t>
        </is>
      </c>
      <c r="F43" s="4" t="inlineStr">
        <is>
          <t>150.00</t>
        </is>
      </c>
    </row>
    <row collapsed="false" customFormat="false" customHeight="false" hidden="false" ht="12.1" outlineLevel="0" r="44">
      <c r="A44" s="5" t="s">
        <f>=HYPERLINK("https://www.leilaoonline.net/lote/detalhe/139048", "133")</f>
      </c>
      <c r="B44" s="4" t="s">
        <f>=HYPERLINK("https://www.leilaoonline.net/lote/detalhe/139048", "veja o vídeo!! NISSAN/VERSA 10 S; 2016/2017; BRANCA; ALCO./GASOL. - FUNCIONANDO")</f>
      </c>
      <c r="C44" s="4" t="inlineStr">
        <is>
          <t>Não vendido</t>
        </is>
      </c>
      <c r="D44" s="4" t="inlineStr">
        <is>
          <t>10</t>
        </is>
      </c>
      <c r="E44" s="5" t="inlineStr">
        <is>
          <t>30.000,00</t>
        </is>
      </c>
      <c r="F44" s="4" t="inlineStr">
        <is>
          <t>1000.00</t>
        </is>
      </c>
    </row>
    <row collapsed="false" customFormat="false" customHeight="false" hidden="false" ht="12.1" outlineLevel="0" r="45">
      <c r="A45" s="5" t="s">
        <f>=HYPERLINK("https://www.leilaoonline.net/lote/detalhe/138808", "134")</f>
      </c>
      <c r="B45" s="4" t="s">
        <f>=HYPERLINK("https://www.leilaoonline.net/lote/detalhe/138808", "CHEVROLET/ONIX 1.4AT LTZ; 2017/2017; PRATA; ALCO./GASOL. - FUNCIONANDO")</f>
      </c>
      <c r="C45" s="4" t="inlineStr">
        <is>
          <t>Não vendido</t>
        </is>
      </c>
      <c r="D45" s="4" t="inlineStr">
        <is>
          <t>35</t>
        </is>
      </c>
      <c r="E45" s="5" t="inlineStr">
        <is>
          <t>28.000,00</t>
        </is>
      </c>
      <c r="F45" s="4" t="inlineStr">
        <is>
          <t>500.00</t>
        </is>
      </c>
    </row>
    <row collapsed="false" customFormat="false" customHeight="false" hidden="false" ht="12.1" outlineLevel="0" r="46">
      <c r="A46" s="5" t="s">
        <f>=HYPERLINK("https://www.leilaoonline.net/lote/detalhe/138820", "135")</f>
      </c>
      <c r="B46" s="4" t="s">
        <f>=HYPERLINK("https://www.leilaoonline.net/lote/detalhe/138820", "veja o vídeo!! VW/GOL GTS; 1993/1993; VERMELHA; ALCOOL - FUNCIONANDO")</f>
      </c>
      <c r="C46" s="4" t="inlineStr">
        <is>
          <t>Não vendido</t>
        </is>
      </c>
      <c r="D46" s="4" t="inlineStr">
        <is>
          <t>37</t>
        </is>
      </c>
      <c r="E46" s="5" t="inlineStr">
        <is>
          <t>20.250,00</t>
        </is>
      </c>
      <c r="F46" s="4" t="inlineStr">
        <is>
          <t>250.00</t>
        </is>
      </c>
    </row>
    <row collapsed="false" customFormat="false" customHeight="false" hidden="false" ht="12.1" outlineLevel="0" r="47">
      <c r="A47" s="5" t="s">
        <f>=HYPERLINK("https://www.leilaoonline.net/lote/detalhe/138814", "136")</f>
      </c>
      <c r="B47" s="4" t="s">
        <f>=HYPERLINK("https://www.leilaoonline.net/lote/detalhe/138814", "HONDA/FIT EXL CVT; 2014/2015; VERMELHA; ALCO./GASOL. - FUNCIONANDO")</f>
      </c>
      <c r="C47" s="4" t="inlineStr">
        <is>
          <t>Não vendido</t>
        </is>
      </c>
      <c r="D47" s="4" t="inlineStr">
        <is>
          <t>50</t>
        </is>
      </c>
      <c r="E47" s="5" t="inlineStr">
        <is>
          <t>33.500,00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=HYPERLINK("https://www.leilaoonline.net/lote/detalhe/138817", "137")</f>
      </c>
      <c r="B48" s="4" t="s">
        <f>=HYPERLINK("https://www.leilaoonline.net/lote/detalhe/138817", "CITROEN/PICASSO II16GLXF; 2011/2012; PRETA; ALCO./GASOL. - FUNCIONANDO")</f>
      </c>
      <c r="C48" s="4" t="inlineStr">
        <is>
          <t>Não vendido</t>
        </is>
      </c>
      <c r="D48" s="4" t="inlineStr">
        <is>
          <t>21</t>
        </is>
      </c>
      <c r="E48" s="5" t="inlineStr">
        <is>
          <t>11.000,00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=HYPERLINK("https://www.leilaoonline.net/lote/detalhe/138811", "138")</f>
      </c>
      <c r="B49" s="4" t="s">
        <f>=HYPERLINK("https://www.leilaoonline.net/lote/detalhe/138811", "veja o vídeo!! I/CHEVROLET CLASSIC LS; 2014/2015; PRETA; ALCO./GASOL. - FUNCIONANDO")</f>
      </c>
      <c r="C49" s="4" t="inlineStr">
        <is>
          <t>Não vendido</t>
        </is>
      </c>
      <c r="D49" s="4" t="inlineStr">
        <is>
          <t>24</t>
        </is>
      </c>
      <c r="E49" s="5" t="inlineStr">
        <is>
          <t>15.500,00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=HYPERLINK("https://www.leilaoonline.net/lote/detalhe/138834", "139")</f>
      </c>
      <c r="B50" s="4" t="s">
        <f>=HYPERLINK("https://www.leilaoonline.net/lote/detalhe/138834", "GM/CORSA HATCH MAXX; 2008/2009; BRANCA; ALCO./GASOL. - FUNCIONANDO")</f>
      </c>
      <c r="C50" s="4" t="inlineStr">
        <is>
          <t>Não vendido</t>
        </is>
      </c>
      <c r="D50" s="4" t="inlineStr">
        <is>
          <t>25</t>
        </is>
      </c>
      <c r="E50" s="5" t="inlineStr">
        <is>
          <t>17.500,00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=HYPERLINK("https://www.leilaoonline.net/lote/detalhe/138833", "140")</f>
      </c>
      <c r="B51" s="4" t="s">
        <f>=HYPERLINK("https://www.leilaoonline.net/lote/detalhe/138833", "VW//SANTANA; 2001/2001; BRANCA; ALCO./GNV - FUNCIONANDO")</f>
      </c>
      <c r="C51" s="4" t="inlineStr">
        <is>
          <t>Não vendido</t>
        </is>
      </c>
      <c r="D51" s="4" t="inlineStr">
        <is>
          <t>11</t>
        </is>
      </c>
      <c r="E51" s="5" t="inlineStr">
        <is>
          <t>7.750,00</t>
        </is>
      </c>
      <c r="F51" s="4" t="inlineStr">
        <is>
          <t>250.00</t>
        </is>
      </c>
    </row>
    <row collapsed="false" customFormat="false" customHeight="false" hidden="false" ht="12.1" outlineLevel="0" r="52">
      <c r="A52" s="5" t="s">
        <f>=HYPERLINK("https://www.leilaoonline.net/lote/detalhe/138832", "141")</f>
      </c>
      <c r="B52" s="4" t="s">
        <f>=HYPERLINK("https://www.leilaoonline.net/lote/detalhe/138832", "CITROEN/PICASSO II16GLXF; 2008/2009; PRATA; ALCO./GASOL. - FUNCIONANDO")</f>
      </c>
      <c r="C52" s="4" t="inlineStr">
        <is>
          <t>Não vendido</t>
        </is>
      </c>
      <c r="D52" s="4" t="inlineStr">
        <is>
          <t>19</t>
        </is>
      </c>
      <c r="E52" s="5" t="inlineStr">
        <is>
          <t>5.500,00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=HYPERLINK("https://www.leilaoonline.net/lote/detalhe/138835", "142")</f>
      </c>
      <c r="B53" s="4" t="s">
        <f>=HYPERLINK("https://www.leilaoonline.net/lote/detalhe/138835", "HONDA/CIVIC LX; 2002/2003; PRETA; GASOLINA - FUNCIONANDO")</f>
      </c>
      <c r="C53" s="4" t="inlineStr">
        <is>
          <t>Não vendido</t>
        </is>
      </c>
      <c r="D53" s="4" t="inlineStr">
        <is>
          <t>23</t>
        </is>
      </c>
      <c r="E53" s="5" t="inlineStr">
        <is>
          <t>13.500,00</t>
        </is>
      </c>
      <c r="F53" s="4" t="inlineStr">
        <is>
          <t>500.00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2026-05-15T14:36:00.00Z</dcterms:created>
  <dc:creator>Tellks Tecnologia</dc:creator>
  <cp:revision>0</cp:revision>
</cp:coreProperties>
</file>