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Fit 21 • Jeep Compass • Audi A3 • Peugeot 208 • Kombi • Onix 22 • Ford Ka • Fox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=HYPERLINK("https://www.leilaoonline.net/lote/detalhe/166113", "030")</f>
      </c>
      <c r="B11" s="4" t="s">
        <f>=HYPERLINK("https://www.leilaoonline.net/lote/detalhe/166113", "VW/FOX 1.6 HIGHLINE GII; 2013/2014; BRANCA; ALCO./GASOL. - FUNCIONANDO")</f>
      </c>
      <c r="C11" s="4" t="inlineStr">
        <is>
          <t>Vendido</t>
        </is>
      </c>
      <c r="D11" s="4" t="inlineStr">
        <is>
          <t>53</t>
        </is>
      </c>
      <c r="E11" s="5" t="inlineStr">
        <is>
          <t>27.000,00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=HYPERLINK("https://www.leilaoonline.net/lote/detalhe/166988", "038")</f>
      </c>
      <c r="B12" s="4" t="s">
        <f>=HYPERLINK("https://www.leilaoonline.net/lote/detalhe/166988", "veja o vídeo!! HYUNDAI/CRETA 16A PULSE; 2019/2020; PRETA; ALCO./GASOL. - FUNCIONANDO - APROX. 10.300KM")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68.750,00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=HYPERLINK("https://www.leilaoonline.net/lote/detalhe/166985", "039")</f>
      </c>
      <c r="B13" s="4" t="s">
        <f>=HYPERLINK("https://www.leilaoonline.net/lote/detalhe/166985", "veja o vídeo!! CHEVROLET/ONIX 1.0MT LT; 2013/2013; BRANCA; ALCO./GASOL. - FUNCIONANDO")</f>
      </c>
      <c r="C13" s="4" t="inlineStr">
        <is>
          <t>Não vendido</t>
        </is>
      </c>
      <c r="D13" s="4" t="inlineStr">
        <is>
          <t>58</t>
        </is>
      </c>
      <c r="E13" s="5" t="inlineStr">
        <is>
          <t>29.500,00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=HYPERLINK("https://www.leilaoonline.net/lote/detalhe/166973", "040")</f>
      </c>
      <c r="B14" s="4" t="s">
        <f>=HYPERLINK("https://www.leilaoonline.net/lote/detalhe/166973", "veja o vídeo!! FIAT/FIORINO FLEX; 2012/2013; BRANCA; ALCO./GASOL. - FUNCIONANDO")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22.250,00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=HYPERLINK("https://www.leilaoonline.net/lote/detalhe/166984", "041")</f>
      </c>
      <c r="B15" s="4" t="s">
        <f>=HYPERLINK("https://www.leilaoonline.net/lote/detalhe/166984", "veja o vídeo!! I/CHEVROLET AGILE LTZ; 2010/2011; PRATA; ALCO.GASOL. - FUNCIONANDO - IPVA 2023 OK - APROX. 72.000KM")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14.750,00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=HYPERLINK("https://www.leilaoonline.net/lote/detalhe/166969", "042")</f>
      </c>
      <c r="B16" s="4" t="s">
        <f>=HYPERLINK("https://www.leilaoonline.net/lote/detalhe/166969", "veja o vídeo!! HONDA/FIT EX CVT; 2014/2015; CINZA; ALCO./GASOL. - FUNCIONANDO")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40.000,00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=HYPERLINK("https://www.leilaoonline.net/lote/detalhe/166828", "043")</f>
      </c>
      <c r="B17" s="4" t="s">
        <f>=HYPERLINK("https://www.leilaoonline.net/lote/detalhe/166828", "veja o vídeo!! FORD/ECOSPORT XLT2.0FLEX; 2009/2010; PRATA; ALCO./GASOL. - FUNCIONANDO")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29.500,00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=HYPERLINK("https://www.leilaoonline.net/lote/detalhe/166808", "044")</f>
      </c>
      <c r="B18" s="4" t="s">
        <f>=HYPERLINK("https://www.leilaoonline.net/lote/detalhe/166808", "veja o vídeo!! VW/T CROSS HL TSI AE; 2021/2021; CINZA; ALCO./GASOL. - FUNCIONANDO - APROX. 16.700KM")</f>
      </c>
      <c r="C18" s="4" t="inlineStr">
        <is>
          <t>Não vendido</t>
        </is>
      </c>
      <c r="D18" s="4" t="inlineStr">
        <is>
          <t>155</t>
        </is>
      </c>
      <c r="E18" s="5" t="inlineStr">
        <is>
          <t>83.000,00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=HYPERLINK("https://www.leilaoonline.net/lote/detalhe/166683", "045")</f>
      </c>
      <c r="B19" s="4" t="s">
        <f>=HYPERLINK("https://www.leilaoonline.net/lote/detalhe/166683", "veja o vídeo!! HONDA/FIT LX CVT; 2019/2020; PRATA; ALCO./GASOL. - FUNCIONANDO - APROX. 6.800KM")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49.000,00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=HYPERLINK("https://www.leilaoonline.net/lote/detalhe/166256", "046")</f>
      </c>
      <c r="B20" s="4" t="s">
        <f>=HYPERLINK("https://www.leilaoonline.net/lote/detalhe/166256", "veja o vídeo!! NISSAN/VERSA 10; 2015/2016; PRATA; ALCO./GASOL. - FUNCIONANDO")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18.500,00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=HYPERLINK("https://www.leilaoonline.net/lote/detalhe/166089", "047")</f>
      </c>
      <c r="B21" s="4" t="s">
        <f>=HYPERLINK("https://www.leilaoonline.net/lote/detalhe/166089", "veja o vídeo!! I/TOYOTA HILUX SW4 4X2SR; 2013/2013; PRATA; ALCO./GASOL. - FUNCIONANDO")</f>
      </c>
      <c r="C21" s="4" t="inlineStr">
        <is>
          <t>Vendido</t>
        </is>
      </c>
      <c r="D21" s="4" t="inlineStr">
        <is>
          <t>58</t>
        </is>
      </c>
      <c r="E21" s="5" t="inlineStr">
        <is>
          <t>62.750,00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=HYPERLINK("https://www.leilaoonline.net/lote/detalhe/166228", "048")</f>
      </c>
      <c r="B22" s="4" t="s">
        <f>=HYPERLINK("https://www.leilaoonline.net/lote/detalhe/166228", "veja o vídeo!! CHEV/TRACKER 12T A PR; 2020/2021; VERMELHA; ALCO./GASOL. - FUNCIONANDO")</f>
      </c>
      <c r="C22" s="4" t="inlineStr">
        <is>
          <t>Não vendido</t>
        </is>
      </c>
      <c r="D22" s="4" t="inlineStr">
        <is>
          <t>35</t>
        </is>
      </c>
      <c r="E22" s="5" t="inlineStr">
        <is>
          <t>67.250,00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=HYPERLINK("https://www.leilaoonline.net/lote/detalhe/166124", "049")</f>
      </c>
      <c r="B23" s="4" t="s">
        <f>=HYPERLINK("https://www.leilaoonline.net/lote/detalhe/166124", "veja o vídeo!! HONDA/FIT LX CVT; 2020/2021; CINZA; ALCO./GASOL. - FUNCIONANDO")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53.500,00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=HYPERLINK("https://www.leilaoonline.net/lote/detalhe/166104", "050")</f>
      </c>
      <c r="B24" s="4" t="s">
        <f>=HYPERLINK("https://www.leilaoonline.net/lote/detalhe/166104", "veja o vídeo!! JEEP/COMPASS LIMITED S; 2020/2021; BRANCA; DIESEL - FUNCIONANDO - APROX. 20.700KM")</f>
      </c>
      <c r="C24" s="4" t="inlineStr">
        <is>
          <t>Não vendido</t>
        </is>
      </c>
      <c r="D24" s="4" t="inlineStr">
        <is>
          <t>72</t>
        </is>
      </c>
      <c r="E24" s="5" t="inlineStr">
        <is>
          <t>102.500,00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=HYPERLINK("https://www.leilaoonline.net/lote/detalhe/166107", "051")</f>
      </c>
      <c r="B25" s="4" t="s">
        <f>=HYPERLINK("https://www.leilaoonline.net/lote/detalhe/166107", "veja o vídeo!! CHEV/ONIX PLUS 10TAT LT1; 2022/2022; BRANCA; ALCO./GASOL. - FUNCIONANDO - IPVA 2023 OK - APROX. 8.500KM")</f>
      </c>
      <c r="C25" s="4" t="inlineStr">
        <is>
          <t>Não vendido</t>
        </is>
      </c>
      <c r="D25" s="4" t="inlineStr">
        <is>
          <t>96</t>
        </is>
      </c>
      <c r="E25" s="5" t="inlineStr">
        <is>
          <t>61.500,00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=HYPERLINK("https://www.leilaoonline.net/lote/detalhe/166098", "052")</f>
      </c>
      <c r="B26" s="4" t="s">
        <f>=HYPERLINK("https://www.leilaoonline.net/lote/detalhe/166098", "AUDI/A3 1.8T; 2005/2005; AZUL; GASOLINA - FUNCIONANDO")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23.500,00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=HYPERLINK("https://www.leilaoonline.net/lote/detalhe/166105", "053")</f>
      </c>
      <c r="B27" s="4" t="s">
        <f>=HYPERLINK("https://www.leilaoonline.net/lote/detalhe/166105", "veja o vídeo!! I/PEUGEOT 208 ALLURE AT; 2022/2022; AZUL; ALCO./GASOL. - FUNCIONANDO - APROX. 3.100KM - IPVA 2023 OK")</f>
      </c>
      <c r="C27" s="4" t="inlineStr">
        <is>
          <t>Não vendido</t>
        </is>
      </c>
      <c r="D27" s="4" t="inlineStr">
        <is>
          <t>46</t>
        </is>
      </c>
      <c r="E27" s="5" t="inlineStr">
        <is>
          <t>54.500,00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=HYPERLINK("https://www.leilaoonline.net/lote/detalhe/166097", "054")</f>
      </c>
      <c r="B28" s="4" t="s">
        <f>=HYPERLINK("https://www.leilaoonline.net/lote/detalhe/166097", "veja o vídeo!! FOX 1.0; 2007/2008; VERMELHA; ALCO./GASOL. - FUNCIONANDO")</f>
      </c>
      <c r="C28" s="4" t="inlineStr">
        <is>
          <t>Vendido</t>
        </is>
      </c>
      <c r="D28" s="4" t="inlineStr">
        <is>
          <t>3</t>
        </is>
      </c>
      <c r="E28" s="5" t="inlineStr">
        <is>
          <t>13.000,00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=HYPERLINK("https://www.leilaoonline.net/lote/detalhe/166102", "055")</f>
      </c>
      <c r="B29" s="4" t="s">
        <f>=HYPERLINK("https://www.leilaoonline.net/lote/detalhe/166102", "I/HONDA CITY EX FLEX; 2014/2014; CINZA; ALCO./GASOL. - FUNCIONANDO")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28.250,00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=HYPERLINK("https://www.leilaoonline.net/lote/detalhe/166100", "056")</f>
      </c>
      <c r="B30" s="4" t="s">
        <f>=HYPERLINK("https://www.leilaoonline.net/lote/detalhe/166100", "veja o vídeo!! HONDA/FIT EX CVT; 2018/2018; AZUL; ALCO./GASOL./GNV - FUNCIONANDO - IPVA 2023 OK - APROX. 44.500KM")</f>
      </c>
      <c r="C30" s="4" t="inlineStr">
        <is>
          <t>Não vendido</t>
        </is>
      </c>
      <c r="D30" s="4" t="inlineStr">
        <is>
          <t>88</t>
        </is>
      </c>
      <c r="E30" s="5" t="inlineStr">
        <is>
          <t>48.500,00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=HYPERLINK("https://www.leilaoonline.net/lote/detalhe/166111", "057")</f>
      </c>
      <c r="B31" s="4" t="s">
        <f>=HYPERLINK("https://www.leilaoonline.net/lote/detalhe/166111", "veja o vídeo!! VW/KOMBI FURGÃO; 2009/2009; BRANCA; ALCO./GASOL. - FUNCIONANDO")</f>
      </c>
      <c r="C31" s="4" t="inlineStr">
        <is>
          <t>Não vendido</t>
        </is>
      </c>
      <c r="D31" s="4" t="inlineStr">
        <is>
          <t>38</t>
        </is>
      </c>
      <c r="E31" s="5" t="inlineStr">
        <is>
          <t>19.500,00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=HYPERLINK("https://www.leilaoonline.net/lote/detalhe/166088", "058")</f>
      </c>
      <c r="B32" s="4" t="s">
        <f>=HYPERLINK("https://www.leilaoonline.net/lote/detalhe/166088", "veja o vídeo!! CHEV/ONIX PLUS 10TAT PR1; 2019/2020; VERMELHA; ALCO./GASOL. - FUNCIONANDO - FIPE: 89.548,00")</f>
      </c>
      <c r="C32" s="4" t="inlineStr">
        <is>
          <t>Não vendido</t>
        </is>
      </c>
      <c r="D32" s="4" t="inlineStr">
        <is>
          <t>79</t>
        </is>
      </c>
      <c r="E32" s="5" t="inlineStr">
        <is>
          <t>54.500,00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=HYPERLINK("https://www.leilaoonline.net/lote/detalhe/166094", "059")</f>
      </c>
      <c r="B33" s="4" t="s">
        <f>=HYPERLINK("https://www.leilaoonline.net/lote/detalhe/166094", "veja o vídeo!! NISSAN/VERSA 10; 2018/2019; PRATA; ALCO./GASOL. - FUNCIONANDO")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24.500,00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=HYPERLINK("https://www.leilaoonline.net/lote/detalhe/166096", "060")</f>
      </c>
      <c r="B34" s="4" t="s">
        <f>=HYPERLINK("https://www.leilaoonline.net/lote/detalhe/166096", "veja o vídeo!! FIAT/UNO ECONOMY 1.4; 2012/2013; CINZA; ALCO./GASOL. - FUNCIONANDO - IPVA 2023 OK")</f>
      </c>
      <c r="C34" s="4" t="inlineStr">
        <is>
          <t>Não vendido</t>
        </is>
      </c>
      <c r="D34" s="4" t="inlineStr">
        <is>
          <t>40</t>
        </is>
      </c>
      <c r="E34" s="5" t="inlineStr">
        <is>
          <t>20.500,00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=HYPERLINK("https://www.leilaoonline.net/lote/detalhe/166095", "061")</f>
      </c>
      <c r="B35" s="4" t="s">
        <f>=HYPERLINK("https://www.leilaoonline.net/lote/detalhe/166095", "CHEVROLET/ONIX 1.4AT LTZ; 2017/2017; PRATA; ALCO./GASOL. - FUNCIONANDO")</f>
      </c>
      <c r="C35" s="4" t="inlineStr">
        <is>
          <t>Não vendido</t>
        </is>
      </c>
      <c r="D35" s="4" t="inlineStr">
        <is>
          <t>39</t>
        </is>
      </c>
      <c r="E35" s="5" t="inlineStr">
        <is>
          <t>32.000,00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=HYPERLINK("https://www.leilaoonline.net/lote/detalhe/166093", "062")</f>
      </c>
      <c r="B36" s="4" t="s">
        <f>=HYPERLINK("https://www.leilaoonline.net/lote/detalhe/166093", "veja o vídeo!! HONDA/FIT LX CVT; 2018/2019; VERMELHA; ALCO./GASOL. - FUNCIONANDO")</f>
      </c>
      <c r="C36" s="4" t="inlineStr">
        <is>
          <t>Não vendido</t>
        </is>
      </c>
      <c r="D36" s="4" t="inlineStr">
        <is>
          <t>51</t>
        </is>
      </c>
      <c r="E36" s="5" t="inlineStr">
        <is>
          <t>41.000,00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=HYPERLINK("https://www.leilaoonline.net/lote/detalhe/166682", "063")</f>
      </c>
      <c r="B37" s="4" t="s">
        <f>=HYPERLINK("https://www.leilaoonline.net/lote/detalhe/166682", "veja o vídeo!! RENAULT/OROCH 20 DYN42; 2015/2016; PRATA; ALCO./GASOL. - FUNCIONANDO - IPVA 2023 OK")</f>
      </c>
      <c r="C37" s="4" t="inlineStr">
        <is>
          <t>Não vendido</t>
        </is>
      </c>
      <c r="D37" s="4" t="inlineStr">
        <is>
          <t>51</t>
        </is>
      </c>
      <c r="E37" s="5" t="inlineStr">
        <is>
          <t>42.500,00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=HYPERLINK("https://www.leilaoonline.net/lote/detalhe/166091", "064")</f>
      </c>
      <c r="B38" s="4" t="s">
        <f>=HYPERLINK("https://www.leilaoonline.net/lote/detalhe/166091", "veja o vídeo!! VW/VIRTUS MF; 2019/2020; PRATA.; ALCO./GASOL. - FUNCIONANDO")</f>
      </c>
      <c r="C38" s="4" t="inlineStr">
        <is>
          <t>Não vendido</t>
        </is>
      </c>
      <c r="D38" s="4" t="inlineStr">
        <is>
          <t>29</t>
        </is>
      </c>
      <c r="E38" s="5" t="inlineStr">
        <is>
          <t>53.000,00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=HYPERLINK("https://www.leilaoonline.net/lote/detalhe/166103", "065")</f>
      </c>
      <c r="B39" s="4" t="s">
        <f>=HYPERLINK("https://www.leilaoonline.net/lote/detalhe/166103", "veja o vídeo!! HONDA/CITY EX CVT; 2019/2020; PRETA; ALCO./GASOL. - FUNCIONANDO - IPVA 2023 OK - APROX. 28.900KM")</f>
      </c>
      <c r="C39" s="4" t="inlineStr">
        <is>
          <t>Não vendido</t>
        </is>
      </c>
      <c r="D39" s="4" t="inlineStr">
        <is>
          <t>75</t>
        </is>
      </c>
      <c r="E39" s="5" t="inlineStr">
        <is>
          <t>51.000,00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=HYPERLINK("https://www.leilaoonline.net/lote/detalhe/166106", "066")</f>
      </c>
      <c r="B40" s="4" t="s">
        <f>=HYPERLINK("https://www.leilaoonline.net/lote/detalhe/166106", "veja o vídeo!! FORD/KA SE 1.0 HA C; 2018/2019; BRANCA; ALCO./GASOL. - FUNCIONANDO")</f>
      </c>
      <c r="C40" s="4" t="inlineStr">
        <is>
          <t>Não vendido</t>
        </is>
      </c>
      <c r="D40" s="4" t="inlineStr">
        <is>
          <t>35</t>
        </is>
      </c>
      <c r="E40" s="5" t="inlineStr">
        <is>
          <t>39.000,00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=HYPERLINK("https://www.leilaoonline.net/lote/detalhe/166974", "067")</f>
      </c>
      <c r="B41" s="4" t="s">
        <f>=HYPERLINK("https://www.leilaoonline.net/lote/detalhe/166974", "veja o vídeo!! CHEVROLET/CLASSIC LS; 2010/2011; VERDE; GASOL./ALCO./GNV - FUNCIONANDO")</f>
      </c>
      <c r="C41" s="4" t="inlineStr">
        <is>
          <t>Não vendido</t>
        </is>
      </c>
      <c r="D41" s="4" t="inlineStr">
        <is>
          <t>63</t>
        </is>
      </c>
      <c r="E41" s="5" t="inlineStr">
        <is>
          <t>16.500,00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=HYPERLINK("https://www.leilaoonline.net/lote/detalhe/166101", "076")</f>
      </c>
      <c r="B42" s="4" t="s">
        <f>=HYPERLINK("https://www.leilaoonline.net/lote/detalhe/166101", "veja o vídeo!! CHEVROLET/ONIX 10MT JOYE; 2017/2018; BRANCA; ALCO./GASOL. - FUNCIONANDO - IPVA 2023 OK - APROX. 53.000KM")</f>
      </c>
      <c r="C42" s="4" t="inlineStr">
        <is>
          <t>Não vendido</t>
        </is>
      </c>
      <c r="D42" s="4" t="inlineStr">
        <is>
          <t>32</t>
        </is>
      </c>
      <c r="E42" s="5" t="inlineStr">
        <is>
          <t>34.500,00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=HYPERLINK("https://www.leilaoonline.net/lote/detalhe/166108", "079")</f>
      </c>
      <c r="B43" s="4" t="s">
        <f>=HYPERLINK("https://www.leilaoonline.net/lote/detalhe/166108", "veja o vídeo!! RENAULT/SANDERO AUT1016V; 2012/2013; PRATA; ALCO./GASOL. - FUNCIONANDO - IPVA 2023 OK")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1.750,00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=HYPERLINK("https://www.leilaoonline.net/lote/detalhe/166109", "080")</f>
      </c>
      <c r="B44" s="4" t="s">
        <f>=HYPERLINK("https://www.leilaoonline.net/lote/detalhe/166109", "veja o vídeo!! I/PEUGEOT 207 QUIKSILVER 5P; 2010/2011; PRATA; ALCO./GASOL. - FUNCIONANDO")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=HYPERLINK("https://www.leilaoonline.net/lote/detalhe/166110", "081")</f>
      </c>
      <c r="B45" s="4" t="s">
        <f>=HYPERLINK("https://www.leilaoonline.net/lote/detalhe/166110", "veja o vídeo!! YAMAHA/DT 180 Z; 1990/1990; BRANCA; GASOLINA - FUNCIONANDO")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=HYPERLINK("https://www.leilaoonline.net/lote/detalhe/166122", "087")</f>
      </c>
      <c r="B46" s="4" t="s">
        <f>=HYPERLINK("https://www.leilaoonline.net/lote/detalhe/166122", "veja o vídeo!! GM/PRISMA MAXX; 2010/2010; PRETA; ALCO./GASOL. - FUNCIONANDO")</f>
      </c>
      <c r="C46" s="4" t="inlineStr">
        <is>
          <t>Não vendido</t>
        </is>
      </c>
      <c r="D46" s="4" t="inlineStr">
        <is>
          <t>45</t>
        </is>
      </c>
      <c r="E46" s="5" t="inlineStr">
        <is>
          <t>14.000,00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=HYPERLINK("https://www.leilaoonline.net/lote/detalhe/166118", "100")</f>
      </c>
      <c r="B47" s="4" t="s">
        <f>=HYPERLINK("https://www.leilaoonline.net/lote/detalhe/166118", "veja o vídeo!! I/VW AMAROK CD 4X4 HIGH; 2012/2012; PRETA; DIESEL - FUNCIONANDO - IPVA 2023 PAGO")</f>
      </c>
      <c r="C47" s="4" t="inlineStr">
        <is>
          <t>Não vendido</t>
        </is>
      </c>
      <c r="D47" s="4" t="inlineStr">
        <is>
          <t>40</t>
        </is>
      </c>
      <c r="E47" s="5" t="inlineStr">
        <is>
          <t>70.500,00</t>
        </is>
      </c>
      <c r="F47" s="4" t="inlineStr">
        <is>
          <t>1500.00</t>
        </is>
      </c>
    </row>
    <row collapsed="false" customFormat="false" customHeight="false" hidden="false" ht="12.1" outlineLevel="0" r="48">
      <c r="A48" s="5" t="s">
        <f>=HYPERLINK("https://www.leilaoonline.net/lote/detalhe/166115", "101")</f>
      </c>
      <c r="B48" s="4" t="s">
        <f>=HYPERLINK("https://www.leilaoonline.net/lote/detalhe/166115", "veja o vídeo!! RENAULT/SANDERO EXPR 16; 2015/2016; CINZA; ALCO./GASOL. - FUNCIONANDO")</f>
      </c>
      <c r="C48" s="4" t="inlineStr">
        <is>
          <t>Não vendido</t>
        </is>
      </c>
      <c r="D48" s="4" t="inlineStr">
        <is>
          <t>17</t>
        </is>
      </c>
      <c r="E48" s="5" t="inlineStr">
        <is>
          <t>23.000,00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=HYPERLINK("https://www.leilaoonline.net/lote/detalhe/166112", "109")</f>
      </c>
      <c r="B49" s="4" t="s">
        <f>=HYPERLINK("https://www.leilaoonline.net/lote/detalhe/166112", "CITROEN/C3 GLX 14 FLEX; 2011/2012; PRETA; ALCO./GASOL. - FUNCIONANDO")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11.250,00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=HYPERLINK("https://www.leilaoonline.net/lote/detalhe/166116", "117")</f>
      </c>
      <c r="B50" s="4" t="s">
        <f>=HYPERLINK("https://www.leilaoonline.net/lote/detalhe/166116", "CITROEN/C3 GLX 14 FLEX; 2006/2006; PRETA; ALCO./GASOL. - FUNCIONANDO")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=HYPERLINK("https://www.leilaoonline.net/lote/detalhe/166117", "119")</f>
      </c>
      <c r="B51" s="4" t="s">
        <f>=HYPERLINK("https://www.leilaoonline.net/lote/detalhe/166117", "veja o vídeo!! HONDA/HR-V EXL; 2016/2016; PRATA; ALCO./GASOL. - FUNCIONANDO")</f>
      </c>
      <c r="C51" s="4" t="inlineStr">
        <is>
          <t>Não vendido</t>
        </is>
      </c>
      <c r="D51" s="4" t="inlineStr">
        <is>
          <t>13</t>
        </is>
      </c>
      <c r="E51" s="5" t="inlineStr">
        <is>
          <t>46.500,00</t>
        </is>
      </c>
      <c r="F51" s="4" t="inlineStr">
        <is>
          <t>1500.00</t>
        </is>
      </c>
    </row>
    <row collapsed="false" customFormat="false" customHeight="false" hidden="false" ht="12.1" outlineLevel="0" r="52">
      <c r="A52" s="5" t="s">
        <f>=HYPERLINK("https://www.leilaoonline.net/lote/detalhe/166119", "350")</f>
      </c>
      <c r="B52" s="4" t="s">
        <f>=HYPERLINK("https://www.leilaoonline.net/lote/detalhe/166119", "veja o vídeo!! JOGO DE RODAS COM PNEUS ARO 17 COM PNEUS 205/40")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=HYPERLINK("https://www.leilaoonline.net/lote/detalhe/166120", "351")</f>
      </c>
      <c r="B53" s="4" t="s">
        <f>=HYPERLINK("https://www.leilaoonline.net/lote/detalhe/166120", "JOGO DE RODAS DE LIGA MODELO ORBITAL ARO 14 COM PNEUS")</f>
      </c>
      <c r="C53" s="4" t="inlineStr">
        <is>
          <t>Não vendido</t>
        </is>
      </c>
      <c r="D53" s="4" t="inlineStr">
        <is>
          <t>10</t>
        </is>
      </c>
      <c r="E53" s="5" t="inlineStr">
        <is>
          <t>550,00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=HYPERLINK("https://www.leilaoonline.net/lote/detalhe/166121", "352")</f>
      </c>
      <c r="B54" s="4" t="s">
        <f>=HYPERLINK("https://www.leilaoonline.net/lote/detalhe/166121", "LOTE COM 3 PNEUS (INFORMAÇÕES NAS ESPECIFICAÇÕES)")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300,00</t>
        </is>
      </c>
      <c r="F5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2026-05-15T09:46:27.00Z</dcterms:created>
  <dc:creator>Tellks Tecnologia</dc:creator>
  <cp:revision>0</cp:revision>
</cp:coreProperties>
</file>