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- 6 VALTRA BH180 - 5 CARREGADEIRAS - 3 COLHEDORAS - SUCATAS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=HYPERLINK("https://www.leilaoonline.net/lote/detalhe/173571", "816")</f>
      </c>
      <c r="B11" s="4" t="s">
        <f>=HYPERLINK("https://www.leilaoonline.net/lote/detalhe/173571", " SUCATAS CUBOS DE CARRETA (50 PÇS),  LOC. PALESTINA")</f>
      </c>
      <c r="C11" s="4" t="inlineStr">
        <is>
          <t>Vendido</t>
        </is>
      </c>
      <c r="D11" s="4" t="inlineStr">
        <is>
          <t>11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=HYPERLINK("https://www.leilaoonline.net/lote/detalhe/173583", "817")</f>
      </c>
      <c r="B12" s="4" t="s">
        <f>=HYPERLINK("https://www.leilaoonline.net/lote/detalhe/173583", " BOMBA LEMASA (1 PÇ),  LOC. PALESTINA")</f>
      </c>
      <c r="C12" s="4" t="inlineStr">
        <is>
          <t>Vendido</t>
        </is>
      </c>
      <c r="D12" s="4" t="inlineStr">
        <is>
          <t>75</t>
        </is>
      </c>
      <c r="E12" s="5" t="inlineStr">
        <is>
          <t>12.800,00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=HYPERLINK("https://www.leilaoonline.net/lote/detalhe/173575", "4000")</f>
      </c>
      <c r="B13" s="4" t="s">
        <f>=HYPERLINK("https://www.leilaoonline.net/lote/detalhe/173575", " VW/NOVA SAVEIRO RB MBVS, ANO 2019/2020, 944205, BRANCA, LOC. SANTA ADÉLIA")</f>
      </c>
      <c r="C13" s="4" t="inlineStr">
        <is>
          <t>Vendido</t>
        </is>
      </c>
      <c r="D13" s="4" t="inlineStr">
        <is>
          <t>41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=HYPERLINK("https://www.leilaoonline.net/lote/detalhe/173559", "4001")</f>
      </c>
      <c r="B14" s="4" t="s">
        <f>=HYPERLINK("https://www.leilaoonline.net/lote/detalhe/173559", " HONDA/ NXR160 BROS ESDD, ANO 2017/2018, VERMELHA, 980204, LOC. SANTA ADÉLIA")</f>
      </c>
      <c r="C14" s="4" t="inlineStr">
        <is>
          <t>Vendido</t>
        </is>
      </c>
      <c r="D14" s="4" t="inlineStr">
        <is>
          <t>17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=HYPERLINK("https://www.leilaoonline.net/lote/detalhe/173576", "4002")</f>
      </c>
      <c r="B15" s="4" t="s">
        <f>=HYPERLINK("https://www.leilaoonline.net/lote/detalhe/173576", " HONDA/ NXR160 BROS ESDD, ANO 2017/2018, VERMELHA, 980210, LOC. SANTA ADÉLIA")</f>
      </c>
      <c r="C15" s="4" t="inlineStr">
        <is>
          <t>Vendido</t>
        </is>
      </c>
      <c r="D15" s="4" t="inlineStr">
        <is>
          <t>23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=HYPERLINK("https://www.leilaoonline.net/lote/detalhe/173566", "4003")</f>
      </c>
      <c r="B16" s="4" t="s">
        <f>=HYPERLINK("https://www.leilaoonline.net/lote/detalhe/173566", " FIAT/DOBLO ESSENCE 7L E, ANO 2020/2021, BRANCA, 900058, LOC. SANTA ADÉLIA")</f>
      </c>
      <c r="C16" s="4" t="inlineStr">
        <is>
          <t>Vendido</t>
        </is>
      </c>
      <c r="D16" s="4" t="inlineStr">
        <is>
          <t>9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=HYPERLINK("https://www.leilaoonline.net/lote/detalhe/173578", "4004")</f>
      </c>
      <c r="B17" s="4" t="s">
        <f>=HYPERLINK("https://www.leilaoonline.net/lote/detalhe/173578", " TRATOR VALTRA BH180 4X4, ANO 2012/2012, 505352, LOC. SANTA ADÉLIA")</f>
      </c>
      <c r="C17" s="4" t="inlineStr">
        <is>
          <t>Vendido</t>
        </is>
      </c>
      <c r="D17" s="4" t="inlineStr">
        <is>
          <t>67</t>
        </is>
      </c>
      <c r="E17" s="5" t="inlineStr">
        <is>
          <t>146.000,00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=HYPERLINK("https://www.leilaoonline.net/lote/detalhe/173581", "4005")</f>
      </c>
      <c r="B18" s="4" t="s">
        <f>=HYPERLINK("https://www.leilaoonline.net/lote/detalhe/173581", " TRATOR VALTRA BH 180 4X4, ANO 2012/2012, 505306, LOC. SANTA ADÉLIA")</f>
      </c>
      <c r="C18" s="4" t="inlineStr">
        <is>
          <t>Vendido</t>
        </is>
      </c>
      <c r="D18" s="4" t="inlineStr">
        <is>
          <t>97</t>
        </is>
      </c>
      <c r="E18" s="5" t="inlineStr">
        <is>
          <t>175.000,00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=HYPERLINK("https://www.leilaoonline.net/lote/detalhe/173555", "4006")</f>
      </c>
      <c r="B19" s="4" t="s">
        <f>=HYPERLINK("https://www.leilaoonline.net/lote/detalhe/173555", " TRATOR VALTRA BH 180 4X4, ANO 2012/2012, 505323, LOC. SANTA ADÉLIA")</f>
      </c>
      <c r="C19" s="4" t="inlineStr">
        <is>
          <t>Vendido</t>
        </is>
      </c>
      <c r="D19" s="4" t="inlineStr">
        <is>
          <t>63</t>
        </is>
      </c>
      <c r="E19" s="5" t="inlineStr">
        <is>
          <t>146.000,00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=HYPERLINK("https://www.leilaoonline.net/lote/detalhe/173552", "4007")</f>
      </c>
      <c r="B20" s="4" t="s">
        <f>=HYPERLINK("https://www.leilaoonline.net/lote/detalhe/173552", " TRATOR VALTRA BH 180 4X4, ANO 2010/2010, 505286, LOC. SANTA ADÉLIA")</f>
      </c>
      <c r="C20" s="4" t="inlineStr">
        <is>
          <t>Vendido</t>
        </is>
      </c>
      <c r="D20" s="4" t="inlineStr">
        <is>
          <t>95</t>
        </is>
      </c>
      <c r="E20" s="5" t="inlineStr">
        <is>
          <t>154.000,00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=HYPERLINK("https://www.leilaoonline.net/lote/detalhe/173543", "4008")</f>
      </c>
      <c r="B21" s="4" t="s">
        <f>=HYPERLINK("https://www.leilaoonline.net/lote/detalhe/173543", " TRATOR VALTRA BH 180 4X4, ANO 2012/2012, 505302, LOC. SANTA ADÉLIA")</f>
      </c>
      <c r="C21" s="4" t="inlineStr">
        <is>
          <t>Vendido</t>
        </is>
      </c>
      <c r="D21" s="4" t="inlineStr">
        <is>
          <t>104</t>
        </is>
      </c>
      <c r="E21" s="5" t="inlineStr">
        <is>
          <t>173.000,00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=HYPERLINK("https://www.leilaoonline.net/lote/detalhe/173570", "4009")</f>
      </c>
      <c r="B22" s="4" t="s">
        <f>=HYPERLINK("https://www.leilaoonline.net/lote/detalhe/173570", " TRATOR VALTRA BH 180 4X4, 505321, ANO 2012/2012,  LOC. SANTA ADÉLIA")</f>
      </c>
      <c r="C22" s="4" t="inlineStr">
        <is>
          <t>Vendido</t>
        </is>
      </c>
      <c r="D22" s="4" t="inlineStr">
        <is>
          <t>110</t>
        </is>
      </c>
      <c r="E22" s="5" t="inlineStr">
        <is>
          <t>181.000,00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=HYPERLINK("https://www.leilaoonline.net/lote/detalhe/173561", "4010")</f>
      </c>
      <c r="B23" s="4" t="s">
        <f>=HYPERLINK("https://www.leilaoonline.net/lote/detalhe/173561", " NEW HOLLAND TS 100, ANO 2005/2005, 403104, LOC. SANTA ADELIA ")</f>
      </c>
      <c r="C23" s="4" t="inlineStr">
        <is>
          <t>Vendido</t>
        </is>
      </c>
      <c r="D23" s="4" t="inlineStr">
        <is>
          <t>103</t>
        </is>
      </c>
      <c r="E23" s="5" t="inlineStr">
        <is>
          <t>155.000,00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=HYPERLINK("https://www.leilaoonline.net/lote/detalhe/173568", "4011")</f>
      </c>
      <c r="B24" s="4" t="s">
        <f>=HYPERLINK("https://www.leilaoonline.net/lote/detalhe/173568", " NEW HOLLAND TS100, ANO 2005/2005, 403103, LOC. SANTA ADÉLIA ")</f>
      </c>
      <c r="C24" s="4" t="inlineStr">
        <is>
          <t>Vendido</t>
        </is>
      </c>
      <c r="D24" s="4" t="inlineStr">
        <is>
          <t>28</t>
        </is>
      </c>
      <c r="E24" s="5" t="inlineStr">
        <is>
          <t>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=HYPERLINK("https://www.leilaoonline.net/lote/detalhe/173577", "4012")</f>
      </c>
      <c r="B25" s="4" t="s">
        <f>=HYPERLINK("https://www.leilaoonline.net/lote/detalhe/173577", " CARREGADEIRA M.F. 290RA, ANO 1989/1989, 402280,  LOC. SANTA ADÉLIA ")</f>
      </c>
      <c r="C25" s="4" t="inlineStr">
        <is>
          <t>Vendido</t>
        </is>
      </c>
      <c r="D25" s="4" t="inlineStr">
        <is>
          <t>27</t>
        </is>
      </c>
      <c r="E25" s="5" t="inlineStr">
        <is>
          <t>51.000,00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=HYPERLINK("https://www.leilaoonline.net/lote/detalhe/173550", "4013")</f>
      </c>
      <c r="B26" s="4" t="s">
        <f>=HYPERLINK("https://www.leilaoonline.net/lote/detalhe/173550", " CARREGADEIRA M.F. 290RA ,ANO 1989/1989, 402284,  LOC. SANTA ADÉLIA")</f>
      </c>
      <c r="C26" s="4" t="inlineStr">
        <is>
          <t>Vendido</t>
        </is>
      </c>
      <c r="D26" s="4" t="inlineStr">
        <is>
          <t>29</t>
        </is>
      </c>
      <c r="E26" s="5" t="inlineStr">
        <is>
          <t>53.000,00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=HYPERLINK("https://www.leilaoonline.net/lote/detalhe/173585", "4014")</f>
      </c>
      <c r="B27" s="4" t="s">
        <f>=HYPERLINK("https://www.leilaoonline.net/lote/detalhe/173585", "REBOQUE HIDRO ROLL/ FNV-FRUEHAUF, ANO 1986/1986, AMARELA, 210239, LOC. SANTA ADÉLIA ")</f>
      </c>
      <c r="C27" s="4" t="inlineStr">
        <is>
          <t>Vendido</t>
        </is>
      </c>
      <c r="D27" s="4" t="inlineStr">
        <is>
          <t>6</t>
        </is>
      </c>
      <c r="E27" s="5" t="inlineStr">
        <is>
          <t>21.000,00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=HYPERLINK("https://www.leilaoonline.net/lote/detalhe/173540", "4015")</f>
      </c>
      <c r="B28" s="4" t="s">
        <f>=HYPERLINK("https://www.leilaoonline.net/lote/detalhe/173540", "REBOQUE HIDRO ROLL/ FACCHINI RFRBC, ANO 1996/1996, AMARELA, 210237, LOC. SANTA ADÉLIA ")</f>
      </c>
      <c r="C28" s="4" t="inlineStr">
        <is>
          <t>Vendido</t>
        </is>
      </c>
      <c r="D28" s="4" t="inlineStr">
        <is>
          <t>5</t>
        </is>
      </c>
      <c r="E28" s="5" t="inlineStr">
        <is>
          <t>22.000,00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=HYPERLINK("https://www.leilaoonline.net/lote/detalhe/173582", "4016")</f>
      </c>
      <c r="B29" s="4" t="s">
        <f>=HYPERLINK("https://www.leilaoonline.net/lote/detalhe/173582", " REBOQUE HIDRO ROLL/ CAMAQ CPC, ANO 1987/1987, AMARELA, 210224, LOC. SANTA ADÉLIA ")</f>
      </c>
      <c r="C29" s="4" t="inlineStr">
        <is>
          <t>Vendido</t>
        </is>
      </c>
      <c r="D29" s="4" t="inlineStr">
        <is>
          <t>9</t>
        </is>
      </c>
      <c r="E29" s="5" t="inlineStr">
        <is>
          <t>18.000,00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=HYPERLINK("https://www.leilaoonline.net/lote/detalhe/173579", "4017")</f>
      </c>
      <c r="B30" s="4" t="s">
        <f>=HYPERLINK("https://www.leilaoonline.net/lote/detalhe/173579", " REBOQUE HIDRO ROLL/ CAMAQ CIC, ANO 1987/1987, AMARELA, 210200, LOC. SANTA ADÉLIA")</f>
      </c>
      <c r="C30" s="4" t="inlineStr">
        <is>
          <t>Vendido</t>
        </is>
      </c>
      <c r="D30" s="4" t="inlineStr">
        <is>
          <t>23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=HYPERLINK("https://www.leilaoonline.net/lote/detalhe/173541", "4018")</f>
      </c>
      <c r="B31" s="4" t="s">
        <f>=HYPERLINK("https://www.leilaoonline.net/lote/detalhe/173541", " CAMINHÃO M./ BENZ AXOR 3344S 6X4, ANO 2011/2012, BRANCA, 100434, LOC. SANTA ADÉLIA ")</f>
      </c>
      <c r="C31" s="4" t="inlineStr">
        <is>
          <t>Vendido</t>
        </is>
      </c>
      <c r="D31" s="4" t="inlineStr">
        <is>
          <t>64</t>
        </is>
      </c>
      <c r="E31" s="5" t="inlineStr">
        <is>
          <t>119.000,00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=HYPERLINK("https://www.leilaoonline.net/lote/detalhe/173557", "4019")</f>
      </c>
      <c r="B32" s="4" t="s">
        <f>=HYPERLINK("https://www.leilaoonline.net/lote/detalhe/173557", " CAMINHÃO M./ BENZ AXOR 3344S 6X4, ANO 2011/2012, BRANCA, 100429, LOC. SANTA ADÉLIA ")</f>
      </c>
      <c r="C32" s="4" t="inlineStr">
        <is>
          <t>Vendido</t>
        </is>
      </c>
      <c r="D32" s="4" t="inlineStr">
        <is>
          <t>71</t>
        </is>
      </c>
      <c r="E32" s="5" t="inlineStr">
        <is>
          <t>155.000,00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=HYPERLINK("https://www.leilaoonline.net/lote/detalhe/173547", "4020")</f>
      </c>
      <c r="B33" s="4" t="s">
        <f>=HYPERLINK("https://www.leilaoonline.net/lote/detalhe/173547", " CAMINHÃO M./ BENZ AXOR 3344S 6X4, ANO 2011/2012, BRANCA, 100425, LOC. SANTA ADÉLIA")</f>
      </c>
      <c r="C33" s="4" t="inlineStr">
        <is>
          <t>Vendido</t>
        </is>
      </c>
      <c r="D33" s="4" t="inlineStr">
        <is>
          <t>45</t>
        </is>
      </c>
      <c r="E33" s="5" t="inlineStr">
        <is>
          <t>155.000,00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=HYPERLINK("https://www.leilaoonline.net/lote/detalhe/173556", "4021")</f>
      </c>
      <c r="B34" s="4" t="s">
        <f>=HYPERLINK("https://www.leilaoonline.net/lote/detalhe/173556", " CAMINHÃO M./ BENZ AXOR 3344S 6X4, ANO 2011/2012, BRANCA, 100430, LOC. SANTA ADÉLIA ")</f>
      </c>
      <c r="C34" s="4" t="inlineStr">
        <is>
          <t>Vendido</t>
        </is>
      </c>
      <c r="D34" s="4" t="inlineStr">
        <is>
          <t>93</t>
        </is>
      </c>
      <c r="E34" s="5" t="inlineStr">
        <is>
          <t>168.000,00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=HYPERLINK("https://www.leilaoonline.net/lote/detalhe/173554", "4022")</f>
      </c>
      <c r="B35" s="4" t="s">
        <f>=HYPERLINK("https://www.leilaoonline.net/lote/detalhe/173554", " CAMINHÃO M./BENZ AXOR 3344S 6X4, ANO 2011/2012, BRANCA, 100426, LOC. SANTA ADÉLIA ")</f>
      </c>
      <c r="C35" s="4" t="inlineStr">
        <is>
          <t>Vendido</t>
        </is>
      </c>
      <c r="D35" s="4" t="inlineStr">
        <is>
          <t>109</t>
        </is>
      </c>
      <c r="E35" s="5" t="inlineStr">
        <is>
          <t>178.000,00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=HYPERLINK("https://www.leilaoonline.net/lote/detalhe/173573", "4023")</f>
      </c>
      <c r="B36" s="4" t="s">
        <f>=HYPERLINK("https://www.leilaoonline.net/lote/detalhe/173573", " CAMINHÃO M./ BENZ AXOR 3344S 6X4, ANO 2011/2012, BRANCA, 100427, LOC. SANTA ADÉLIA ")</f>
      </c>
      <c r="C36" s="4" t="inlineStr">
        <is>
          <t>Vendido</t>
        </is>
      </c>
      <c r="D36" s="4" t="inlineStr">
        <is>
          <t>104</t>
        </is>
      </c>
      <c r="E36" s="5" t="inlineStr">
        <is>
          <t>165.000,00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=HYPERLINK("https://www.leilaoonline.net/lote/detalhe/173544", "4024")</f>
      </c>
      <c r="B37" s="4" t="s">
        <f>=HYPERLINK("https://www.leilaoonline.net/lote/detalhe/173544", " CAMINHÃO M./ BENZ AXOR 3344S 6X4, ANO 2012/2012, BRANCA, 100437, LOC. SANTA ADÉLIA")</f>
      </c>
      <c r="C37" s="4" t="inlineStr">
        <is>
          <t>Vendido</t>
        </is>
      </c>
      <c r="D37" s="4" t="inlineStr">
        <is>
          <t>101</t>
        </is>
      </c>
      <c r="E37" s="5" t="inlineStr">
        <is>
          <t>171.000,00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=HYPERLINK("https://www.leilaoonline.net/lote/detalhe/173563", "4025")</f>
      </c>
      <c r="B38" s="4" t="s">
        <f>=HYPERLINK("https://www.leilaoonline.net/lote/detalhe/173563", " CAMINHÃO M./ BENZ AXOR 3344S 6X4, ANO 2012/2012, BRANCA, 100435, LOC. SANTA ADÉLIA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171.000,00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=HYPERLINK("https://www.leilaoonline.net/lote/detalhe/173542", "4026")</f>
      </c>
      <c r="B39" s="4" t="s">
        <f>=HYPERLINK("https://www.leilaoonline.net/lote/detalhe/173542", " CAMINHÃO VOLVO/FM 440 6X4T, ANO 2010/2010, BRANCA, 104675, LOC. SANTA ADÉLIA")</f>
      </c>
      <c r="C39" s="4" t="inlineStr">
        <is>
          <t>Vendido</t>
        </is>
      </c>
      <c r="D39" s="4" t="inlineStr">
        <is>
          <t>38</t>
        </is>
      </c>
      <c r="E39" s="5" t="inlineStr">
        <is>
          <t>99.000,00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=HYPERLINK("https://www.leilaoonline.net/lote/detalhe/173553", "4027")</f>
      </c>
      <c r="B40" s="4" t="s">
        <f>=HYPERLINK("https://www.leilaoonline.net/lote/detalhe/173553", " CAMINHÃO M./ BENZ AXOR 3344S 6X4, ANO 2011/2012, BRANCA, 100428, LOC. SANTA ADÉLIA")</f>
      </c>
      <c r="C40" s="4" t="inlineStr">
        <is>
          <t>Vendido</t>
        </is>
      </c>
      <c r="D40" s="4" t="inlineStr">
        <is>
          <t>113</t>
        </is>
      </c>
      <c r="E40" s="5" t="inlineStr">
        <is>
          <t>179.000,00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=HYPERLINK("https://www.leilaoonline.net/lote/detalhe/173565", "4028")</f>
      </c>
      <c r="B41" s="4" t="s">
        <f>=HYPERLINK("https://www.leilaoonline.net/lote/detalhe/173565", " CAMINHÃO VOLVO/FH 540 6X4T, ANO 2018/2018, BRANCA, 104860, LOC. SANTA ADÉLIA ")</f>
      </c>
      <c r="C41" s="4" t="inlineStr">
        <is>
          <t>Vendido</t>
        </is>
      </c>
      <c r="D41" s="4" t="inlineStr">
        <is>
          <t>17</t>
        </is>
      </c>
      <c r="E41" s="5" t="inlineStr">
        <is>
          <t>310.000,00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=HYPERLINK("https://www.leilaoonline.net/lote/detalhe/173567", "4029")</f>
      </c>
      <c r="B42" s="4" t="s">
        <f>=HYPERLINK("https://www.leilaoonline.net/lote/detalhe/173567", " CAMINHÃO VOLVO/VM 260 6X4R, ANO 2008/2008, BRANCA, 331051, LOC. SANTA ADÉLIA ")</f>
      </c>
      <c r="C42" s="4" t="inlineStr">
        <is>
          <t>Vendido</t>
        </is>
      </c>
      <c r="D42" s="4" t="inlineStr">
        <is>
          <t>128</t>
        </is>
      </c>
      <c r="E42" s="5" t="inlineStr">
        <is>
          <t>277.000,00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=HYPERLINK("https://www.leilaoonline.net/lote/detalhe/173569", "4030")</f>
      </c>
      <c r="B43" s="4" t="s">
        <f>=HYPERLINK("https://www.leilaoonline.net/lote/detalhe/173569", " COLHEDORA J.DEERE 3520 C/ES, ANO 2012/2012, 704047, LOC. SANTA ADÉLIA")</f>
      </c>
      <c r="C43" s="4" t="inlineStr">
        <is>
          <t>Vendido</t>
        </is>
      </c>
      <c r="D43" s="4" t="inlineStr">
        <is>
          <t>42</t>
        </is>
      </c>
      <c r="E43" s="5" t="inlineStr">
        <is>
          <t>74.000,00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=HYPERLINK("https://www.leilaoonline.net/lote/detalhe/173562", "4031")</f>
      </c>
      <c r="B44" s="4" t="s">
        <f>=HYPERLINK("https://www.leilaoonline.net/lote/detalhe/173562", " COLHEDORA J.DEERE 3520 C/ES, ANO 2014/2014, 704056, LOC. SANTA ADÉLIA")</f>
      </c>
      <c r="C44" s="4" t="inlineStr">
        <is>
          <t>Vendido</t>
        </is>
      </c>
      <c r="D44" s="4" t="inlineStr">
        <is>
          <t>53</t>
        </is>
      </c>
      <c r="E44" s="5" t="inlineStr">
        <is>
          <t>90.000,00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=HYPERLINK("https://www.leilaoonline.net/lote/detalhe/173574", "4032")</f>
      </c>
      <c r="B45" s="4" t="s">
        <f>=HYPERLINK("https://www.leilaoonline.net/lote/detalhe/173574", " COLHEDORA J.DEERE 3520 C/ES, ANO 2014/2014, 704055, LOC. SANTA ADÉLIA")</f>
      </c>
      <c r="C45" s="4" t="inlineStr">
        <is>
          <t>Vendido</t>
        </is>
      </c>
      <c r="D45" s="4" t="inlineStr">
        <is>
          <t>76</t>
        </is>
      </c>
      <c r="E45" s="5" t="inlineStr">
        <is>
          <t>113.000,00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=HYPERLINK("https://www.leilaoonline.net/lote/detalhe/173560", "4033")</f>
      </c>
      <c r="B46" s="4" t="s">
        <f>=HYPERLINK("https://www.leilaoonline.net/lote/detalhe/173560", " SUCATA CAMPANAS 10 PALETES (8.000 KG) - (LANCE POR KILO) - LOC. SANTA ADÉLIA")</f>
      </c>
      <c r="C46" s="4" t="inlineStr">
        <is>
          <t>Vendido</t>
        </is>
      </c>
      <c r="D46" s="4" t="inlineStr">
        <is>
          <t>6</t>
        </is>
      </c>
      <c r="E46" s="5" t="inlineStr">
        <is>
          <t>17.600,00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=HYPERLINK("https://www.leilaoonline.net/lote/detalhe/173580", "4034")</f>
      </c>
      <c r="B47" s="4" t="s">
        <f>=HYPERLINK("https://www.leilaoonline.net/lote/detalhe/173580", " SUCATA ROLAMENTO 23 TAMBORES (8.700 KG) - (LANCE POR KILO) - LOC. SANTA ADÉLIA")</f>
      </c>
      <c r="C47" s="4" t="inlineStr">
        <is>
          <t>Vendido</t>
        </is>
      </c>
      <c r="D47" s="4" t="inlineStr">
        <is>
          <t>11</t>
        </is>
      </c>
      <c r="E47" s="5" t="inlineStr">
        <is>
          <t>20.010,00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=HYPERLINK("https://www.leilaoonline.net/lote/detalhe/173587", "4035")</f>
      </c>
      <c r="B48" s="4" t="s">
        <f>=HYPERLINK("https://www.leilaoonline.net/lote/detalhe/173587", " SUCATA ROLETES 20 PALETES (21.900 KG) - (LANCE POR KILO) - LOC. SANTA ADÉLIA")</f>
      </c>
      <c r="C48" s="4" t="inlineStr">
        <is>
          <t>Vendido</t>
        </is>
      </c>
      <c r="D48" s="4" t="inlineStr">
        <is>
          <t>6</t>
        </is>
      </c>
      <c r="E48" s="5" t="inlineStr">
        <is>
          <t>48.180,00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=HYPERLINK("https://www.leilaoonline.net/lote/detalhe/173592", "4036")</f>
      </c>
      <c r="B49" s="4" t="s">
        <f>=HYPERLINK("https://www.leilaoonline.net/lote/detalhe/173592", " SUCATA MOLAS 4 PALETES (5.300 KG) - (LANCE POR KILO) - LOC. SANTA ADÉLIA")</f>
      </c>
      <c r="C49" s="4" t="inlineStr">
        <is>
          <t>Vendido</t>
        </is>
      </c>
      <c r="D49" s="4" t="inlineStr">
        <is>
          <t>7</t>
        </is>
      </c>
      <c r="E49" s="5" t="inlineStr">
        <is>
          <t>16.430,00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=HYPERLINK("https://www.leilaoonline.net/lote/detalhe/173596", "4037")</f>
      </c>
      <c r="B50" s="4" t="s">
        <f>=HYPERLINK("https://www.leilaoonline.net/lote/detalhe/173596", " SUCATA COMPONENTES HIDRAULICOS E PNEUMATICOS,  LOC. SANTA ADÉLIA")</f>
      </c>
      <c r="C50" s="4" t="inlineStr">
        <is>
          <t>Vendido</t>
        </is>
      </c>
      <c r="D50" s="4" t="inlineStr">
        <is>
          <t>20</t>
        </is>
      </c>
      <c r="E50" s="5" t="inlineStr">
        <is>
          <t>3.800,00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=HYPERLINK("https://www.leilaoonline.net/lote/detalhe/173548", "4038")</f>
      </c>
      <c r="B51" s="4" t="s">
        <f>=HYPERLINK("https://www.leilaoonline.net/lote/detalhe/173548", " SUCATA EMBREAGEM BH224 (37 PÇAS), LOC. SANTA ADÉLIA")</f>
      </c>
      <c r="C51" s="4" t="inlineStr">
        <is>
          <t>Vendido</t>
        </is>
      </c>
      <c r="D51" s="4" t="inlineStr">
        <is>
          <t>6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=HYPERLINK("https://www.leilaoonline.net/lote/detalhe/173572", "4039")</f>
      </c>
      <c r="B52" s="4" t="s">
        <f>=HYPERLINK("https://www.leilaoonline.net/lote/detalhe/173572", " SUCATA DISCO GRADE 7 PALETES (2.400 KG) - (LANCE POR KILO) - LOC. SANTA ADÉLIA")</f>
      </c>
      <c r="C52" s="4" t="inlineStr">
        <is>
          <t>Vendido</t>
        </is>
      </c>
      <c r="D52" s="4" t="inlineStr">
        <is>
          <t>35</t>
        </is>
      </c>
      <c r="E52" s="5" t="inlineStr">
        <is>
          <t>12.240,00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=HYPERLINK("https://www.leilaoonline.net/lote/detalhe/173590", "4040")</f>
      </c>
      <c r="B53" s="4" t="s">
        <f>=HYPERLINK("https://www.leilaoonline.net/lote/detalhe/173590", " SUCATA FAÇÃO E FAQUINHA 4 PALETES, E 3 TAMBOR (6.000 KG) - (LANCE POR KILO) - LOC. SANTA ADÉLIA")</f>
      </c>
      <c r="C53" s="4" t="inlineStr">
        <is>
          <t>Vendido</t>
        </is>
      </c>
      <c r="D53" s="4" t="inlineStr">
        <is>
          <t>5</t>
        </is>
      </c>
      <c r="E53" s="5" t="inlineStr">
        <is>
          <t>9.000,00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=HYPERLINK("https://www.leilaoonline.net/lote/detalhe/173594", "4041")</f>
      </c>
      <c r="B54" s="4" t="s">
        <f>=HYPERLINK("https://www.leilaoonline.net/lote/detalhe/173594", " SUCATÃO PEÇAS COLHEDORA E DIVERSOS (15.800 KG) - (LANCE POR KILO) - LOC. SANTA ADÉLIA")</f>
      </c>
      <c r="C54" s="4" t="inlineStr">
        <is>
          <t>Vendido</t>
        </is>
      </c>
      <c r="D54" s="4" t="inlineStr">
        <is>
          <t>6</t>
        </is>
      </c>
      <c r="E54" s="5" t="inlineStr">
        <is>
          <t>33.180,00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=HYPERLINK("https://www.leilaoonline.net/lote/detalhe/173564", "4042")</f>
      </c>
      <c r="B55" s="4" t="s">
        <f>=HYPERLINK("https://www.leilaoonline.net/lote/detalhe/173564", " PRENSA HIDRÁULICA MANUAL, LOC. SANTA ADÉLIA")</f>
      </c>
      <c r="C55" s="4" t="inlineStr">
        <is>
          <t>Vendido</t>
        </is>
      </c>
      <c r="D55" s="4" t="inlineStr">
        <is>
          <t>41</t>
        </is>
      </c>
      <c r="E55" s="5" t="inlineStr">
        <is>
          <t>5.600,00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=HYPERLINK("https://www.leilaoonline.net/lote/detalhe/173598", "4043")</f>
      </c>
      <c r="B56" s="4" t="s">
        <f>=HYPERLINK("https://www.leilaoonline.net/lote/detalhe/173598", " MOTOR DIESEL MB 355, LOC. SANTA ADÉLIA")</f>
      </c>
      <c r="C56" s="4" t="inlineStr">
        <is>
          <t>Vendido</t>
        </is>
      </c>
      <c r="D56" s="4" t="inlineStr">
        <is>
          <t>17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=HYPERLINK("https://www.leilaoonline.net/lote/detalhe/173589", "4044")</f>
      </c>
      <c r="B57" s="4" t="s">
        <f>=HYPERLINK("https://www.leilaoonline.net/lote/detalhe/173589", " SUCATA DE INFORMATICA , LOC. SANTA ADÉLIA")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=HYPERLINK("https://www.leilaoonline.net/lote/detalhe/173584", "4045")</f>
      </c>
      <c r="B58" s="4" t="s">
        <f>=HYPERLINK("https://www.leilaoonline.net/lote/detalhe/173584", " COMPUTADOR BORDO ALTEK MOD.3100 E 3200 (156PÇS), MODELO 930 (97 PÇS) LOC. SANTA ADÉLIA")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=HYPERLINK("https://www.leilaoonline.net/lote/detalhe/173551", "4046")</f>
      </c>
      <c r="B59" s="4" t="s">
        <f>=HYPERLINK("https://www.leilaoonline.net/lote/detalhe/173551", " SUCATA MOTOR PARTIDA E ALTERNADOR (28 PÇS), LOC. SANTA ADÉLIA")</f>
      </c>
      <c r="C59" s="4" t="inlineStr">
        <is>
          <t>Vendido</t>
        </is>
      </c>
      <c r="D59" s="4" t="inlineStr">
        <is>
          <t>40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=HYPERLINK("https://www.leilaoonline.net/lote/detalhe/173545", "4047")</f>
      </c>
      <c r="B60" s="4" t="s">
        <f>=HYPERLINK("https://www.leilaoonline.net/lote/detalhe/173545", " SUCATA COMPRESSOR AR COMPRIMIDO (16 PÇS), LOC. SANTA ADÉLIA")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=HYPERLINK("https://www.leilaoonline.net/lote/detalhe/173549", "4048")</f>
      </c>
      <c r="B61" s="4" t="s">
        <f>=HYPERLINK("https://www.leilaoonline.net/lote/detalhe/173549", " NEW HOLLAND TS 100, ANO 2005/2005, 403100, LOC. ARIRANHA")</f>
      </c>
      <c r="C61" s="4" t="inlineStr">
        <is>
          <t>Vendido</t>
        </is>
      </c>
      <c r="D61" s="4" t="inlineStr">
        <is>
          <t>19</t>
        </is>
      </c>
      <c r="E61" s="5" t="inlineStr">
        <is>
          <t>81.000,00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=HYPERLINK("https://www.leilaoonline.net/lote/detalhe/173558", "4049")</f>
      </c>
      <c r="B62" s="4" t="s">
        <f>=HYPERLINK("https://www.leilaoonline.net/lote/detalhe/173558", " LOTE EIXOS DE COLHEDORA (2 PÇS),  LOC. PALESTINA")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=HYPERLINK("https://www.leilaoonline.net/lote/detalhe/173604", "4063")</f>
      </c>
      <c r="B63" s="4" t="s">
        <f>=HYPERLINK("https://www.leilaoonline.net/lote/detalhe/173604", "SUCATA TRANSBORDO (REF.:142044),  LOC. PALESTINA")</f>
      </c>
      <c r="C63" s="4" t="inlineStr">
        <is>
          <t>Vendido</t>
        </is>
      </c>
      <c r="D63" s="4" t="inlineStr">
        <is>
          <t>9</t>
        </is>
      </c>
      <c r="E63" s="5" t="inlineStr">
        <is>
          <t>3.100,00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=HYPERLINK("https://www.leilaoonline.net/lote/detalhe/173614", "4064")</f>
      </c>
      <c r="B64" s="4" t="s">
        <f>=HYPERLINK("https://www.leilaoonline.net/lote/detalhe/173614", "TANQUE FIBRA (REF.:312571),  LOC. PALESTINA")</f>
      </c>
      <c r="C64" s="4" t="inlineStr">
        <is>
          <t>Vendido</t>
        </is>
      </c>
      <c r="D64" s="4" t="inlineStr">
        <is>
          <t>37</t>
        </is>
      </c>
      <c r="E64" s="5" t="inlineStr">
        <is>
          <t>16.700,00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=HYPERLINK("https://www.leilaoonline.net/lote/detalhe/173586", "4065")</f>
      </c>
      <c r="B65" s="4" t="s">
        <f>=HYPERLINK("https://www.leilaoonline.net/lote/detalhe/173586", " SUCATA CARRETA RANDON, LOC. PALESTINA")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=HYPERLINK("https://www.leilaoonline.net/lote/detalhe/173605", "4069")</f>
      </c>
      <c r="B66" s="4" t="s">
        <f>=HYPERLINK("https://www.leilaoonline.net/lote/detalhe/173605", " SUCATA CAMPANAS (3.960 KG), (LANCE POR KILO), LOC. SANTA ALBERTINA ")</f>
      </c>
      <c r="C66" s="4" t="inlineStr">
        <is>
          <t>Vendido</t>
        </is>
      </c>
      <c r="D66" s="4" t="inlineStr">
        <is>
          <t>5</t>
        </is>
      </c>
      <c r="E66" s="5" t="inlineStr">
        <is>
          <t>7.128,00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=HYPERLINK("https://www.leilaoonline.net/lote/detalhe/173607", "4070")</f>
      </c>
      <c r="B67" s="4" t="s">
        <f>=HYPERLINK("https://www.leilaoonline.net/lote/detalhe/173607", " SUCATA FACÃO COLHEDORA (2.580 KG) ( LANCE POR KILO) , LOC. SANTA ALBERTINA ")</f>
      </c>
      <c r="C67" s="4" t="inlineStr">
        <is>
          <t>Vendido</t>
        </is>
      </c>
      <c r="D67" s="4" t="inlineStr">
        <is>
          <t>7</t>
        </is>
      </c>
      <c r="E67" s="5" t="inlineStr">
        <is>
          <t>4.386,00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=HYPERLINK("https://www.leilaoonline.net/lote/detalhe/173610", "4071")</f>
      </c>
      <c r="B68" s="4" t="s">
        <f>=HYPERLINK("https://www.leilaoonline.net/lote/detalhe/173610", " SUCATA ROLETES COLHEDORA (168 PÇS), LOC. SANTA ALBERTINA ")</f>
      </c>
      <c r="C68" s="4" t="inlineStr">
        <is>
          <t>Vendido</t>
        </is>
      </c>
      <c r="D68" s="4" t="inlineStr">
        <is>
          <t>15</t>
        </is>
      </c>
      <c r="E68" s="5" t="inlineStr">
        <is>
          <t>6.300,00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=HYPERLINK("https://www.leilaoonline.net/lote/detalhe/173602", "4072")</f>
      </c>
      <c r="B69" s="4" t="s">
        <f>=HYPERLINK("https://www.leilaoonline.net/lote/detalhe/173602", " SUCATA COMPONENTE ELÉTRICOS (22 ALTERNADOR,24 MOTOR PARTIDA E 52 COMPRESSOR AR CONDICIONADO), LOC. SANTA ALBERTINA ")</f>
      </c>
      <c r="C69" s="4" t="inlineStr">
        <is>
          <t>Vendido</t>
        </is>
      </c>
      <c r="D69" s="4" t="inlineStr">
        <is>
          <t>44</t>
        </is>
      </c>
      <c r="E69" s="5" t="inlineStr">
        <is>
          <t>7.300,00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=HYPERLINK("https://www.leilaoonline.net/lote/detalhe/173608", "4073")</f>
      </c>
      <c r="B70" s="4" t="s">
        <f>=HYPERLINK("https://www.leilaoonline.net/lote/detalhe/173608", " SUCATA CUBOS CARRETA (22 PÇS), LOC. SANTA ALBERTINA ")</f>
      </c>
      <c r="C70" s="4" t="inlineStr">
        <is>
          <t>Vendido</t>
        </is>
      </c>
      <c r="D70" s="4" t="inlineStr">
        <is>
          <t>8</t>
        </is>
      </c>
      <c r="E70" s="5" t="inlineStr">
        <is>
          <t>1.700,00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=HYPERLINK("https://www.leilaoonline.net/lote/detalhe/173615", "4074")</f>
      </c>
      <c r="B71" s="4" t="s">
        <f>=HYPERLINK("https://www.leilaoonline.net/lote/detalhe/173615", " SUCATA PATIM DE FREIO (153 PÇS), LOC. SANTA ALBERTINA ")</f>
      </c>
      <c r="C71" s="4" t="inlineStr">
        <is>
          <t>Vendido</t>
        </is>
      </c>
      <c r="D71" s="4" t="inlineStr">
        <is>
          <t>8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=HYPERLINK("https://www.leilaoonline.net/lote/detalhe/173606", "19333")</f>
      </c>
      <c r="B72" s="4" t="s">
        <f>=HYPERLINK("https://www.leilaoonline.net/lote/detalhe/173606", " SUCATA DE CARRETA,  LOC. PALESTINA")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=HYPERLINK("https://www.leilaoonline.net/lote/detalhe/173593", "19334")</f>
      </c>
      <c r="B73" s="4" t="s">
        <f>=HYPERLINK("https://www.leilaoonline.net/lote/detalhe/173593", " SUCATA DE TIRANTES 2213 (3 PÇS),  LOC. PALESTINA")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=HYPERLINK("https://www.leilaoonline.net/lote/detalhe/173609", "19335")</f>
      </c>
      <c r="B74" s="4" t="s">
        <f>=HYPERLINK("https://www.leilaoonline.net/lote/detalhe/173609", " SUCATA BOMBAS PLÁSTICAS CONTAINER (87 PÇS), LOC. PALESTINA")</f>
      </c>
      <c r="C74" s="4" t="inlineStr">
        <is>
          <t>Vendido</t>
        </is>
      </c>
      <c r="D74" s="4" t="inlineStr">
        <is>
          <t>28</t>
        </is>
      </c>
      <c r="E74" s="5" t="inlineStr">
        <is>
          <t>5.200,00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=HYPERLINK("https://www.leilaoonline.net/lote/detalhe/173611", "19336")</f>
      </c>
      <c r="B75" s="4" t="s">
        <f>=HYPERLINK("https://www.leilaoonline.net/lote/detalhe/173611", " SUCATA DE RODAS (144 PÇS),  LOC. PALESTINA")</f>
      </c>
      <c r="C75" s="4" t="inlineStr">
        <is>
          <t>Vendido</t>
        </is>
      </c>
      <c r="D75" s="4" t="inlineStr">
        <is>
          <t>17</t>
        </is>
      </c>
      <c r="E75" s="5" t="inlineStr">
        <is>
          <t>7.600,00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=HYPERLINK("https://www.leilaoonline.net/lote/detalhe/173601", "19337")</f>
      </c>
      <c r="B76" s="4" t="s">
        <f>=HYPERLINK("https://www.leilaoonline.net/lote/detalhe/173601", " SUCATA LINK COLAR COLHEDORA (16 PÇS), LOC. PALESTINA")</f>
      </c>
      <c r="C76" s="4" t="inlineStr">
        <is>
          <t>Vendido</t>
        </is>
      </c>
      <c r="D76" s="4" t="inlineStr">
        <is>
          <t>10</t>
        </is>
      </c>
      <c r="E76" s="5" t="inlineStr">
        <is>
          <t>4.100,00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=HYPERLINK("https://www.leilaoonline.net/lote/detalhe/173603", "19339")</f>
      </c>
      <c r="B77" s="4" t="s">
        <f>=HYPERLINK("https://www.leilaoonline.net/lote/detalhe/173603", " SUCATA FACÃO COLHEDORA (1.548 KG), ( LANCE POR KILO)  LOC. PALESTINA")</f>
      </c>
      <c r="C77" s="4" t="inlineStr">
        <is>
          <t>Vendido</t>
        </is>
      </c>
      <c r="D77" s="4" t="inlineStr">
        <is>
          <t>9</t>
        </is>
      </c>
      <c r="E77" s="5" t="inlineStr">
        <is>
          <t>2.941,20</t>
        </is>
      </c>
      <c r="F7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2026-06-30T00:11:54.00Z</dcterms:created>
  <dc:creator>Tellks Tecnologia</dc:creator>
  <cp:revision>0</cp:revision>
</cp:coreProperties>
</file>