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6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DIVERSIDADES: MÁQUINAS, VEÍCULOS, EQUIPAMENTOS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26/05/2023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=HYPERLINK("https://www.leilaoonline.net/lote/detalhe/179907", "001")</f>
      </c>
      <c r="B11" s="4" t="s">
        <f>=HYPERLINK("https://www.leilaoonline.net/lote/detalhe/179907", "TINTA ASFALTICA VEDACIT - TAMBOR 200 LTS")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800,00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=HYPERLINK("https://www.leilaoonline.net/lote/detalhe/180012", "002")</f>
      </c>
      <c r="B12" s="4" t="s">
        <f>=HYPERLINK("https://www.leilaoonline.net/lote/detalhe/180012", "TINTA ASFALTICA VEDACIT - TAMBOR 200 LTS")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1.000,00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=HYPERLINK("https://www.leilaoonline.net/lote/detalhe/178850", "003")</f>
      </c>
      <c r="B13" s="4" t="s">
        <f>=HYPERLINK("https://www.leilaoonline.net/lote/detalhe/178850", "BETONEIRA. SEM MOTOR.")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=HYPERLINK("https://www.leilaoonline.net/lote/detalhe/178385", "004")</f>
      </c>
      <c r="B14" s="4" t="s">
        <f>=HYPERLINK("https://www.leilaoonline.net/lote/detalhe/178385", "2 TROCADORES DE CALOR")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6.500,00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=HYPERLINK("https://www.leilaoonline.net/lote/detalhe/178434", "005")</f>
      </c>
      <c r="B15" s="4" t="s">
        <f>=HYPERLINK("https://www.leilaoonline.net/lote/detalhe/178434", "CARRETILHA KUMASAMA KET 300 MANIV. DIREITA PERFIL ALTO MODELO: KET 300")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380,00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=HYPERLINK("https://www.leilaoonline.net/lote/detalhe/178435", "006")</f>
      </c>
      <c r="B16" s="4" t="s">
        <f>=HYPERLINK("https://www.leilaoonline.net/lote/detalhe/178435", "CARRETILHA ABU-GARCIA 5500 C3 DIREITO PERFIL ALTO MODELO: AMBASSADEUR 5500 C3")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=HYPERLINK("https://www.leilaoonline.net/lote/detalhe/178282", "007")</f>
      </c>
      <c r="B17" s="4" t="s">
        <f>=HYPERLINK("https://www.leilaoonline.net/lote/detalhe/178282", " Kit com 2 Bolsas em Couro, sendo: 01 Bolsa verde água em couro legítimo e 01 Bolsa prata velho em couro legítimo e trabalhado na parte frontal.")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=HYPERLINK("https://www.leilaoonline.net/lote/detalhe/178284", "008")</f>
      </c>
      <c r="B18" s="4" t="s">
        <f>=HYPERLINK("https://www.leilaoonline.net/lote/detalhe/178284", " Kit com 2 Bolsas em Couro legítimo sendo: 1 Bolsa em couro nas cores marrom, branco, bege e laranja. E 1 Bolsa bege em couro legítimo.")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=HYPERLINK("https://www.leilaoonline.net/lote/detalhe/178286", "009")</f>
      </c>
      <c r="B19" s="4" t="s">
        <f>=HYPERLINK("https://www.leilaoonline.net/lote/detalhe/178286", " Kit com 2 bolsas em Couro sendo: 01 Bolsa em couro legítimo nos tons de bege. E 01 Bolsa de couro legitimo na cor preta")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=HYPERLINK("https://www.leilaoonline.net/lote/detalhe/178387", "010")</f>
      </c>
      <c r="B20" s="4" t="s">
        <f>=HYPERLINK("https://www.leilaoonline.net/lote/detalhe/178387", "CARRETILHA ABU-GARCIA 7000 HIGH SPEED PERFIL ALTO MODELO: AMBASSADEUR 7000 HIGH SPEED")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600,00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=HYPERLINK("https://www.leilaoonline.net/lote/detalhe/178408", "011")</f>
      </c>
      <c r="B21" s="4" t="s">
        <f>=HYPERLINK("https://www.leilaoonline.net/lote/detalhe/178408", "[ VÍDEO ] ÓCULOS DE SOL RAY-BAN WAYFARER ORIGINAL. SEM USO. PRETO CÓDIGO DO MODELO: RB2140 901/A 50-22 3N - ITALIANO")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350,00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=HYPERLINK("https://www.leilaoonline.net/lote/detalhe/178288", "012")</f>
      </c>
      <c r="B22" s="4" t="s">
        <f>=HYPERLINK("https://www.leilaoonline.net/lote/detalhe/178288", " Kit com 2 bolsas em Couro sendo: 01 Bolsa em couro legítimo na cor preta. E 01 Bolsa em couro legítimo no estilo patchwork em tons de marrom, bege, croco bege e branco.")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=HYPERLINK("https://www.leilaoonline.net/lote/detalhe/178287", "013")</f>
      </c>
      <c r="B23" s="4" t="s">
        <f>=HYPERLINK("https://www.leilaoonline.net/lote/detalhe/178287", " Kit com 2 Bolsas em Couro sendo: 01 Bolsa preta em couro legítimo. E 01 Bolsa em couro legítimo no estilo patchwork em tons de laranja, bege e croco bege.")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=HYPERLINK("https://www.leilaoonline.net/lote/detalhe/178409", "014")</f>
      </c>
      <c r="B24" s="4" t="s">
        <f>=HYPERLINK("https://www.leilaoonline.net/lote/detalhe/178409", "ÓCULOS DE SOL RAY-BAN CARAVAN ORIGINAL. USADO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150,00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=HYPERLINK("https://www.leilaoonline.net/lote/detalhe/178283", "015")</f>
      </c>
      <c r="B25" s="4" t="s">
        <f>=HYPERLINK("https://www.leilaoonline.net/lote/detalhe/178283", " Kit com 2 Bolsas em Couro sendo: 01 Bolsa em couro legítimo em tons de bege e croco bege. E 01 Bolsa em couro legítimo no estilo patchwork em tons de marrom e mostarda.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=HYPERLINK("https://www.leilaoonline.net/lote/detalhe/178285", "016")</f>
      </c>
      <c r="B26" s="4" t="s">
        <f>=HYPERLINK("https://www.leilaoonline.net/lote/detalhe/178285", " Kit com 3 Bolsas em Couro sendo: 01 Bolsa em couro legítimo no estilo patchwork em tons de laranja, bege e tons metálicos; 01 Bolsa em couro legítimo na cor rosa em estilo croco; e 01 Bolsa em couro legítimo na cor branca.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=HYPERLINK("https://www.leilaoonline.net/lote/detalhe/178289", "017")</f>
      </c>
      <c r="B27" s="4" t="s">
        <f>=HYPERLINK("https://www.leilaoonline.net/lote/detalhe/178289", " Kit com 3 Bolsas em Couro sendo: 01 Bolsa branca escuro em couro legítimo com três aberturas; 01 Bolsa em couro legítimo na cor vermelha com fechamento em ima; e 01 Bolsa em couro legítimo nas cores vinho e preta.")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=HYPERLINK("https://www.leilaoonline.net/lote/detalhe/178124", "018")</f>
      </c>
      <c r="B28" s="4" t="s">
        <f>=HYPERLINK("https://www.leilaoonline.net/lote/detalhe/178124", "Caixa de direção de paleteira. Sem teste")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=HYPERLINK("https://www.leilaoonline.net/lote/detalhe/178290", "019")</f>
      </c>
      <c r="B29" s="4" t="s">
        <f>=HYPERLINK("https://www.leilaoonline.net/lote/detalhe/178290", " Kit com 5 Bolsas em Couro sendo: 01 Bolsa vermelha em couro legítimo; 01 Bolsa em couro legítimo na cor nude com fechamento em ziper; 01 Bolsa em couro legítimo nas cores vermelho e branca; 01 Bolsa em couro legítimo na cor branca com fechamento em ziper e detalhes em babado; e 01 Bolsa prata velho")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=HYPERLINK("https://www.leilaoonline.net/lote/detalhe/178123", "020")</f>
      </c>
      <c r="B30" s="4" t="s">
        <f>=HYPERLINK("https://www.leilaoonline.net/lote/detalhe/178123", "Lote de manequins de fibra com avarias.")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=HYPERLINK("https://www.leilaoonline.net/lote/detalhe/178118", "021")</f>
      </c>
      <c r="B31" s="4" t="s">
        <f>=HYPERLINK("https://www.leilaoonline.net/lote/detalhe/178118", " Lote de Moedas antigas: Espanha, Chile, Portugal e Brasil, moedas de prata, bronze e outras")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2.500,00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=HYPERLINK("https://www.leilaoonline.net/lote/detalhe/178126", "022")</f>
      </c>
      <c r="B32" s="4" t="s">
        <f>=HYPERLINK("https://www.leilaoonline.net/lote/detalhe/178126", "aprox. 80 pares de sapatos diversos modelos")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2.500,00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=HYPERLINK("https://www.leilaoonline.net/lote/detalhe/178386", "023")</f>
      </c>
      <c r="B33" s="4" t="s">
        <f>=HYPERLINK("https://www.leilaoonline.net/lote/detalhe/178386", "APROX. 142 ITENS: IMPRESSORAS, MONITORES, SCANER. CONFIRA RELAÇÃO")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15.000,00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=HYPERLINK("https://www.leilaoonline.net/lote/detalhe/178391", "024")</f>
      </c>
      <c r="B34" s="4" t="s">
        <f>=HYPERLINK("https://www.leilaoonline.net/lote/detalhe/178391", " 01 UN. - MOTOR 10 HP 380/660")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1.900,00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=HYPERLINK("https://www.leilaoonline.net/lote/detalhe/178405", "025")</f>
      </c>
      <c r="B35" s="4" t="s">
        <f>=HYPERLINK("https://www.leilaoonline.net/lote/detalhe/178405", " 01 UN. - MOTOR 10 HP 380/660")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1.900,00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=HYPERLINK("https://www.leilaoonline.net/lote/detalhe/178401", "026")</f>
      </c>
      <c r="B36" s="4" t="s">
        <f>=HYPERLINK("https://www.leilaoonline.net/lote/detalhe/178401", " 01 UN. - MOTOR 10 HP 380/660")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1.900,00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=HYPERLINK("https://www.leilaoonline.net/lote/detalhe/178119", "027")</f>
      </c>
      <c r="B37" s="4" t="s">
        <f>=HYPERLINK("https://www.leilaoonline.net/lote/detalhe/178119", "APROX. 37 UN  DE MOEDAS/ DINHEIRO ANTIGO (ver especificações)")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=HYPERLINK("https://www.leilaoonline.net/lote/detalhe/178396", "029")</f>
      </c>
      <c r="B38" s="4" t="s">
        <f>=HYPERLINK("https://www.leilaoonline.net/lote/detalhe/178396", " 01 UN. - MOTOR 10 HP 380/660")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1.900,00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=HYPERLINK("https://www.leilaoonline.net/lote/detalhe/178390", "032")</f>
      </c>
      <c r="B39" s="4" t="s">
        <f>=HYPERLINK("https://www.leilaoonline.net/lote/detalhe/178390", " 01 UN. - MOTOR 10 HP 380/660")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1.900,00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=HYPERLINK("https://www.leilaoonline.net/lote/detalhe/178382", "033")</f>
      </c>
      <c r="B40" s="4" t="s">
        <f>=HYPERLINK("https://www.leilaoonline.net/lote/detalhe/178382", " BUFFET REFRIGERADO EM INOX C/ 3 GNS")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=HYPERLINK("https://www.leilaoonline.net/lote/detalhe/178381", "035")</f>
      </c>
      <c r="B41" s="4" t="s">
        <f>=HYPERLINK("https://www.leilaoonline.net/lote/detalhe/178381", " TONERS DIVERSOS")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=HYPERLINK("https://www.leilaoonline.net/lote/detalhe/178380", "036")</f>
      </c>
      <c r="B42" s="4" t="s">
        <f>=HYPERLINK("https://www.leilaoonline.net/lote/detalhe/178380", " ESCRIVANINHAS DIVERSAS DESMONTADAS")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700,00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=HYPERLINK("https://www.leilaoonline.net/lote/detalhe/178379", "037")</f>
      </c>
      <c r="B43" s="4" t="s">
        <f>=HYPERLINK("https://www.leilaoonline.net/lote/detalhe/178379", " MANGUEIRAS DIVERSAS")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=HYPERLINK("https://www.leilaoonline.net/lote/detalhe/178388", "038")</f>
      </c>
      <c r="B44" s="4" t="s">
        <f>=HYPERLINK("https://www.leilaoonline.net/lote/detalhe/178388", " 02 FRITADEIRAS A GÁS")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2.100,00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=HYPERLINK("https://www.leilaoonline.net/lote/detalhe/178403", "039")</f>
      </c>
      <c r="B45" s="4" t="s">
        <f>=HYPERLINK("https://www.leilaoonline.net/lote/detalhe/178403", " SUCATA DE PEÇAS PARA MÁQUINA DE SORVETE EXPRESSO")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600,00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=HYPERLINK("https://www.leilaoonline.net/lote/detalhe/178392", "040")</f>
      </c>
      <c r="B46" s="4" t="s">
        <f>=HYPERLINK("https://www.leilaoonline.net/lote/detalhe/178392", " 50 BONÉS SORTIDOS")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600,00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=HYPERLINK("https://www.leilaoonline.net/lote/detalhe/178402", "041")</f>
      </c>
      <c r="B47" s="4" t="s">
        <f>=HYPERLINK("https://www.leilaoonline.net/lote/detalhe/178402", " FORNO TURBO A GÁS")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1.500,00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=HYPERLINK("https://www.leilaoonline.net/lote/detalhe/178407", "042")</f>
      </c>
      <c r="B48" s="4" t="s">
        <f>=HYPERLINK("https://www.leilaoonline.net/lote/detalhe/178407", " APROX. 100 PEÇAS (LEGGING, CONJUNTOS E BODY. MODELOS SORTIDOS)")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1.900,00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=HYPERLINK("https://www.leilaoonline.net/lote/detalhe/178393", "043")</f>
      </c>
      <c r="B49" s="4" t="s">
        <f>=HYPERLINK("https://www.leilaoonline.net/lote/detalhe/178393", " 40 COPOS (EMBALAGENS DE 8 UN DE LONG)")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80,00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=HYPERLINK("https://www.leilaoonline.net/lote/detalhe/178389", "044")</f>
      </c>
      <c r="B50" s="4" t="s">
        <f>=HYPERLINK("https://www.leilaoonline.net/lote/detalhe/178389", " 40 COPOS (EMBALAGENS DE 8 UN DE LONG)")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80,00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=HYPERLINK("https://www.leilaoonline.net/lote/detalhe/178394", "045")</f>
      </c>
      <c r="B51" s="4" t="s">
        <f>=HYPERLINK("https://www.leilaoonline.net/lote/detalhe/178394", " 40 COPOS (EMBALAGENS DE 8 UN DE LONG)")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80,00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=HYPERLINK("https://www.leilaoonline.net/lote/detalhe/178397", "046")</f>
      </c>
      <c r="B52" s="4" t="s">
        <f>=HYPERLINK("https://www.leilaoonline.net/lote/detalhe/178397", " 40 COPOS (EMBALAGENS DE 8 UN DE LONG)")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80,00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=HYPERLINK("https://www.leilaoonline.net/lote/detalhe/178395", "047")</f>
      </c>
      <c r="B53" s="4" t="s">
        <f>=HYPERLINK("https://www.leilaoonline.net/lote/detalhe/178395", " 40 COPOS (EMBALAGENS DE 8 UN DE LONG)")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80,00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=HYPERLINK("https://www.leilaoonline.net/lote/detalhe/178406", "048")</f>
      </c>
      <c r="B54" s="4" t="s">
        <f>=HYPERLINK("https://www.leilaoonline.net/lote/detalhe/178406", " 1 CAIXA DE REDUÇÃO SEW EURO DRIVE NO ESTADO")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=HYPERLINK("https://www.leilaoonline.net/lote/detalhe/178400", "049")</f>
      </c>
      <c r="B55" s="4" t="s">
        <f>=HYPERLINK("https://www.leilaoonline.net/lote/detalhe/178400", " 1 CAIXA DE REDUÇÃO SEW EURO DRIVE NO ESTADO")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=HYPERLINK("https://www.leilaoonline.net/lote/detalhe/178404", "050")</f>
      </c>
      <c r="B56" s="4" t="s">
        <f>=HYPERLINK("https://www.leilaoonline.net/lote/detalhe/178404", " 1 CAIXA DE REDUÇÃO SEW EURO DRIVE NO ESTADO")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=HYPERLINK("https://www.leilaoonline.net/lote/detalhe/178398", "051")</f>
      </c>
      <c r="B57" s="4" t="s">
        <f>=HYPERLINK("https://www.leilaoonline.net/lote/detalhe/178398", " 1 CAIXA DE REDUÇÃO SEW EURO DRIVE NO ESTADO")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=HYPERLINK("https://www.leilaoonline.net/lote/detalhe/178291", "052")</f>
      </c>
      <c r="B58" s="4" t="s">
        <f>=HYPERLINK("https://www.leilaoonline.net/lote/detalhe/178291", "1 contêiner de 6 mts")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9.600,00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=HYPERLINK("https://www.leilaoonline.net/lote/detalhe/178125", "053")</f>
      </c>
      <c r="B59" s="4" t="s">
        <f>=HYPERLINK("https://www.leilaoonline.net/lote/detalhe/178125", " 4 telas de retroprojetores sendo: 2 com tripé e 2 sem")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450,00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=HYPERLINK("https://www.leilaoonline.net/lote/detalhe/178399", "054")</f>
      </c>
      <c r="B60" s="4" t="s">
        <f>=HYPERLINK("https://www.leilaoonline.net/lote/detalhe/178399", " 1 CAIXA DE REDUÇÃO SEW EURO DRIVE NO ESTADO")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=HYPERLINK("https://www.leilaoonline.net/lote/detalhe/178370", "059")</f>
      </c>
      <c r="B61" s="4" t="s">
        <f>=HYPERLINK("https://www.leilaoonline.net/lote/detalhe/178370", " MOTOR 175 CV 1750 RPM 4 POLOS FLANGE FF SEM PÉ")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22.000,00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=HYPERLINK("https://www.leilaoonline.net/lote/detalhe/178369", "060")</f>
      </c>
      <c r="B62" s="4" t="s">
        <f>=HYPERLINK("https://www.leilaoonline.net/lote/detalhe/178369", " MOTOR 175 CV 1750 RPM 4 POLOS 380/660 VOLTS MARCA WEG FLANGE FF SEM PÉ")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37.500,00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=HYPERLINK("https://www.leilaoonline.net/lote/detalhe/178368", "061")</f>
      </c>
      <c r="B63" s="4" t="s">
        <f>=HYPERLINK("https://www.leilaoonline.net/lote/detalhe/178368", " Motor elétrico 300 CV 4 polos com flange sem pé - Marca Weg.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29.550,00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=HYPERLINK("https://www.leilaoonline.net/lote/detalhe/178838", "062")</f>
      </c>
      <c r="B64" s="4" t="s">
        <f>=HYPERLINK("https://www.leilaoonline.net/lote/detalhe/178838", " Chaves de partida, reles, terminais, botões e outros (Aprox 750 pçs)")</f>
      </c>
      <c r="C64" s="4" t="inlineStr">
        <is>
          <t>Vendido</t>
        </is>
      </c>
      <c r="D64" s="4" t="inlineStr">
        <is>
          <t>2</t>
        </is>
      </c>
      <c r="E64" s="5" t="inlineStr">
        <is>
          <t>2.200,00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=HYPERLINK("https://www.leilaoonline.net/lote/detalhe/178839", "063")</f>
      </c>
      <c r="B65" s="4" t="s">
        <f>=HYPERLINK("https://www.leilaoonline.net/lote/detalhe/178839", " Materiais elétricos diversos (Aprox 500 pçs)")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1.900,00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=HYPERLINK("https://www.leilaoonline.net/lote/detalhe/178849", "064")</f>
      </c>
      <c r="B66" s="4" t="s">
        <f>=HYPERLINK("https://www.leilaoonline.net/lote/detalhe/178849", " Reles, contatores, fontes e outros (Aprox 330 pçs)")</f>
      </c>
      <c r="C66" s="4" t="inlineStr">
        <is>
          <t>Vendido</t>
        </is>
      </c>
      <c r="D66" s="4" t="inlineStr">
        <is>
          <t>1</t>
        </is>
      </c>
      <c r="E66" s="5" t="inlineStr">
        <is>
          <t>1.900,00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=HYPERLINK("https://www.leilaoonline.net/lote/detalhe/178840", "065")</f>
      </c>
      <c r="B67" s="4" t="s">
        <f>=HYPERLINK("https://www.leilaoonline.net/lote/detalhe/178840", " Clp siemens, módulos e outros (Aprox 90 pçs)")</f>
      </c>
      <c r="C67" s="4" t="inlineStr">
        <is>
          <t>Vendido</t>
        </is>
      </c>
      <c r="D67" s="4" t="inlineStr">
        <is>
          <t>1</t>
        </is>
      </c>
      <c r="E67" s="5" t="inlineStr">
        <is>
          <t>3.900,00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=HYPERLINK("https://www.leilaoonline.net/lote/detalhe/178841", "066")</f>
      </c>
      <c r="B68" s="4" t="s">
        <f>=HYPERLINK("https://www.leilaoonline.net/lote/detalhe/178841", " Módulos diversos (Aprox 350 pçs)")</f>
      </c>
      <c r="C68" s="4" t="inlineStr">
        <is>
          <t>Vendido</t>
        </is>
      </c>
      <c r="D68" s="4" t="inlineStr">
        <is>
          <t>14</t>
        </is>
      </c>
      <c r="E68" s="5" t="inlineStr">
        <is>
          <t>4.200,00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=HYPERLINK("https://www.leilaoonline.net/lote/detalhe/178844", "067")</f>
      </c>
      <c r="B69" s="4" t="s">
        <f>=HYPERLINK("https://www.leilaoonline.net/lote/detalhe/178844", " Controladores, sensores, ihm e outros (Aprox 130 pçs)")</f>
      </c>
      <c r="C69" s="4" t="inlineStr">
        <is>
          <t>Vendido</t>
        </is>
      </c>
      <c r="D69" s="4" t="inlineStr">
        <is>
          <t>1</t>
        </is>
      </c>
      <c r="E69" s="5" t="inlineStr">
        <is>
          <t>1.500,00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=HYPERLINK("https://www.leilaoonline.net/lote/detalhe/178845", "068")</f>
      </c>
      <c r="B70" s="4" t="s">
        <f>=HYPERLINK("https://www.leilaoonline.net/lote/detalhe/178845", " Disjuntores, contatores, fusiveis, amperimetros e outros (Aprox 180 pçs)")</f>
      </c>
      <c r="C70" s="4" t="inlineStr">
        <is>
          <t>Vendido</t>
        </is>
      </c>
      <c r="D70" s="4" t="inlineStr">
        <is>
          <t>1</t>
        </is>
      </c>
      <c r="E70" s="5" t="inlineStr">
        <is>
          <t>2.100,00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=HYPERLINK("https://www.leilaoonline.net/lote/detalhe/178846", "069")</f>
      </c>
      <c r="B71" s="4" t="s">
        <f>=HYPERLINK("https://www.leilaoonline.net/lote/detalhe/178846", " Controladores (Aprox. 10 pçs)")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600,00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=HYPERLINK("https://www.leilaoonline.net/lote/detalhe/178836", "070")</f>
      </c>
      <c r="B72" s="4" t="s">
        <f>=HYPERLINK("https://www.leilaoonline.net/lote/detalhe/178836", " Modulos diversos (Aprox. 35 pçs)")</f>
      </c>
      <c r="C72" s="4" t="inlineStr">
        <is>
          <t>Vendido</t>
        </is>
      </c>
      <c r="D72" s="4" t="inlineStr">
        <is>
          <t>1</t>
        </is>
      </c>
      <c r="E72" s="5" t="inlineStr">
        <is>
          <t>450,00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=HYPERLINK("https://www.leilaoonline.net/lote/detalhe/178842", "071")</f>
      </c>
      <c r="B73" s="4" t="s">
        <f>=HYPERLINK("https://www.leilaoonline.net/lote/detalhe/178842", " Fusiveis diversos (Aprox 1450 pçs)")</f>
      </c>
      <c r="C73" s="4" t="inlineStr">
        <is>
          <t>Vendido</t>
        </is>
      </c>
      <c r="D73" s="4" t="inlineStr">
        <is>
          <t>1</t>
        </is>
      </c>
      <c r="E73" s="5" t="inlineStr">
        <is>
          <t>1.500,00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=HYPERLINK("https://www.leilaoonline.net/lote/detalhe/178848", "072")</f>
      </c>
      <c r="B74" s="4" t="s">
        <f>=HYPERLINK("https://www.leilaoonline.net/lote/detalhe/178848", " Fusiveis diversos (Aprox 1600 pçs)")</f>
      </c>
      <c r="C74" s="4" t="inlineStr">
        <is>
          <t>Vendido</t>
        </is>
      </c>
      <c r="D74" s="4" t="inlineStr">
        <is>
          <t>1</t>
        </is>
      </c>
      <c r="E74" s="5" t="inlineStr">
        <is>
          <t>1.500,00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=HYPERLINK("https://www.leilaoonline.net/lote/detalhe/178847", "073")</f>
      </c>
      <c r="B75" s="4" t="s">
        <f>=HYPERLINK("https://www.leilaoonline.net/lote/detalhe/178847", " Disjuntores diversos (Aprox 410 pçs)")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2.100,00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=HYPERLINK("https://www.leilaoonline.net/lote/detalhe/178843", "074")</f>
      </c>
      <c r="B76" s="4" t="s">
        <f>=HYPERLINK("https://www.leilaoonline.net/lote/detalhe/178843", " Inversor de frequencia, soft starter, servo drive e outros ( 8 pçs)")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3.900,00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=HYPERLINK("https://www.leilaoonline.net/lote/detalhe/178837", "075")</f>
      </c>
      <c r="B77" s="4" t="s">
        <f>=HYPERLINK("https://www.leilaoonline.net/lote/detalhe/178837", " Materiais elétricos, sensores, cabo, luminarias, lampadase outros (Aprox 780 pçs)")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1.900,00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=HYPERLINK("https://www.leilaoonline.net/lote/detalhe/178298", "098")</f>
      </c>
      <c r="B78" s="4" t="s">
        <f>=HYPERLINK("https://www.leilaoonline.net/lote/detalhe/178298", "Cápsula Saúna a vapor sem uso")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12.500,00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=HYPERLINK("https://www.leilaoonline.net/lote/detalhe/178294", "128")</f>
      </c>
      <c r="B79" s="4" t="s">
        <f>=HYPERLINK("https://www.leilaoonline.net/lote/detalhe/178294", " Bancada de teste Wabco")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18.000,00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=HYPERLINK("https://www.leilaoonline.net/lote/detalhe/178296", "131")</f>
      </c>
      <c r="B80" s="4" t="s">
        <f>=HYPERLINK("https://www.leilaoonline.net/lote/detalhe/178296", " Maquina de rebitar freio")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6.200,00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=HYPERLINK("https://www.leilaoonline.net/lote/detalhe/178295", "132")</f>
      </c>
      <c r="B81" s="4" t="s">
        <f>=HYPERLINK("https://www.leilaoonline.net/lote/detalhe/178295", " Maquina de rebitar freio")</f>
      </c>
      <c r="C81" s="4" t="inlineStr">
        <is>
          <t>Não vendido</t>
        </is>
      </c>
      <c r="D81" s="4" t="inlineStr">
        <is>
          <t>1</t>
        </is>
      </c>
      <c r="E81" s="5" t="inlineStr">
        <is>
          <t>6.200,00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=HYPERLINK("https://www.leilaoonline.net/lote/detalhe/178297", "133")</f>
      </c>
      <c r="B82" s="4" t="s">
        <f>=HYPERLINK("https://www.leilaoonline.net/lote/detalhe/178297", "01 bicicleta cargueira")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650,00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=HYPERLINK("https://www.leilaoonline.net/lote/detalhe/178292", "138")</f>
      </c>
      <c r="B83" s="4" t="s">
        <f>=HYPERLINK("https://www.leilaoonline.net/lote/detalhe/178292", " 9 conjuntos de filtro combustível  Agco - Valtra")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3.000,00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=HYPERLINK("https://www.leilaoonline.net/lote/detalhe/178293", "139")</f>
      </c>
      <c r="B84" s="4" t="s">
        <f>=HYPERLINK("https://www.leilaoonline.net/lote/detalhe/178293", " 7 filtros Tecfil  PSL523")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3.000,00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=HYPERLINK("https://www.leilaoonline.net/lote/detalhe/178117", "303")</f>
      </c>
      <c r="B85" s="4" t="s">
        <f>=HYPERLINK("https://www.leilaoonline.net/lote/detalhe/178117", " MÁQUINA PARA FECHAR/ COLAR")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8.000,00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=HYPERLINK("https://www.leilaoonline.net/lote/detalhe/178367", "304")</f>
      </c>
      <c r="B86" s="4" t="s">
        <f>=HYPERLINK("https://www.leilaoonline.net/lote/detalhe/178367", " BALANÇA EMPACOTADORA")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11.000,00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=HYPERLINK("https://www.leilaoonline.net/lote/detalhe/178383", "346")</f>
      </c>
      <c r="B87" s="4" t="s">
        <f>=HYPERLINK("https://www.leilaoonline.net/lote/detalhe/178383", "72 eletrodomésticos diversos (Sucata)")</f>
      </c>
      <c r="C87" s="4" t="inlineStr">
        <is>
          <t>Lote retirado</t>
        </is>
      </c>
      <c r="D87" s="4" t="inlineStr">
        <is>
          <t>0</t>
        </is>
      </c>
      <c r="E87" s="5" t="inlineStr">
        <is>
          <t>1.000,00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=HYPERLINK("https://www.leilaoonline.net/lote/detalhe/178384", "347")</f>
      </c>
      <c r="B88" s="4" t="s">
        <f>=HYPERLINK("https://www.leilaoonline.net/lote/detalhe/178384", "8 churrasqueiras elétricas  (todas funcionando) 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400,00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=HYPERLINK("https://www.leilaoonline.net/lote/detalhe/178128", "348")</f>
      </c>
      <c r="B89" s="4" t="s">
        <f>=HYPERLINK("https://www.leilaoonline.net/lote/detalhe/178128", " 6 luzes de emergência sendo 5 com baterias e 1 sem")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=HYPERLINK("https://www.leilaoonline.net/lote/detalhe/178127", "349")</f>
      </c>
      <c r="B90" s="4" t="s">
        <f>=HYPERLINK("https://www.leilaoonline.net/lote/detalhe/178127", " Sucata de 10 aspiradores de pó sem acessórios")</f>
      </c>
      <c r="C90" s="4" t="inlineStr">
        <is>
          <t>Lote retirado</t>
        </is>
      </c>
      <c r="D90" s="4" t="inlineStr">
        <is>
          <t>0</t>
        </is>
      </c>
      <c r="E90" s="5" t="inlineStr">
        <is>
          <t>150,00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=HYPERLINK("https://www.leilaoonline.net/lote/detalhe/178375", "353")</f>
      </c>
      <c r="B91" s="4" t="s">
        <f>=HYPERLINK("https://www.leilaoonline.net/lote/detalhe/178375", " ASPIRADOR DE PÓ MIDEA / SEM USO. SEM GARANTIA.")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=HYPERLINK("https://www.leilaoonline.net/lote/detalhe/178372", "354")</f>
      </c>
      <c r="B92" s="4" t="s">
        <f>=HYPERLINK("https://www.leilaoonline.net/lote/detalhe/178372", " ASPIRADOR DE PÓ MIDEA / SEM USO. SEM GARANTIA.")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=HYPERLINK("https://www.leilaoonline.net/lote/detalhe/178376", "356")</f>
      </c>
      <c r="B93" s="4" t="s">
        <f>=HYPERLINK("https://www.leilaoonline.net/lote/detalhe/178376", " ASPIRADOR DE PÓ MIDEA / SEM USO. SEM GARANTIA.")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300,00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=HYPERLINK("https://www.leilaoonline.net/lote/detalhe/178378", "362")</f>
      </c>
      <c r="B94" s="4" t="s">
        <f>=HYPERLINK("https://www.leilaoonline.net/lote/detalhe/178378", " SUCATA - COOKTOP MIDEA 4 BOCAS")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250,00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=HYPERLINK("https://www.leilaoonline.net/lote/detalhe/178373", "363")</f>
      </c>
      <c r="B95" s="4" t="s">
        <f>=HYPERLINK("https://www.leilaoonline.net/lote/detalhe/178373", " SUCATA - COOKTOP MIDEA 4 BOCAS")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250,00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=HYPERLINK("https://www.leilaoonline.net/lote/detalhe/178374", "365")</f>
      </c>
      <c r="B96" s="4" t="s">
        <f>=HYPERLINK("https://www.leilaoonline.net/lote/detalhe/178374", " SUCATA - COOKTOP MIDEA 4 BOCAS")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450,00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=HYPERLINK("https://www.leilaoonline.net/lote/detalhe/178377", "374")</f>
      </c>
      <c r="B97" s="4" t="s">
        <f>=HYPERLINK("https://www.leilaoonline.net/lote/detalhe/178377", " AR CONDICIOINADO PORTÁTIL / NÃO GELA / SEM GARANTIA")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450,00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=HYPERLINK("https://www.leilaoonline.net/lote/detalhe/178371", "1120")</f>
      </c>
      <c r="B98" s="4" t="s">
        <f>=HYPERLINK("https://www.leilaoonline.net/lote/detalhe/178371", "3 mesas para montar")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900,00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=HYPERLINK("https://www.leilaoonline.net/lote/detalhe/178343", "1121")</f>
      </c>
      <c r="B99" s="4" t="s">
        <f>=HYPERLINK("https://www.leilaoonline.net/lote/detalhe/178343", " Rádio")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200,00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=HYPERLINK("https://www.leilaoonline.net/lote/detalhe/178340", "1122")</f>
      </c>
      <c r="B100" s="4" t="s">
        <f>=HYPERLINK("https://www.leilaoonline.net/lote/detalhe/178340", " Rádio")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=HYPERLINK("https://www.leilaoonline.net/lote/detalhe/178347", "1123")</f>
      </c>
      <c r="B101" s="4" t="s">
        <f>=HYPERLINK("https://www.leilaoonline.net/lote/detalhe/178347", " Rádio")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=HYPERLINK("https://www.leilaoonline.net/lote/detalhe/178341", "1124")</f>
      </c>
      <c r="B102" s="4" t="s">
        <f>=HYPERLINK("https://www.leilaoonline.net/lote/detalhe/178341", " lote com 10 peças bombas para água com fonte 110v ou 220v")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1.200,00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=HYPERLINK("https://www.leilaoonline.net/lote/detalhe/178346", "1126")</f>
      </c>
      <c r="B103" s="4" t="s">
        <f>=HYPERLINK("https://www.leilaoonline.net/lote/detalhe/178346", " compressor")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1.500,00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=HYPERLINK("https://www.leilaoonline.net/lote/detalhe/178345", "1127")</f>
      </c>
      <c r="B104" s="4" t="s">
        <f>=HYPERLINK("https://www.leilaoonline.net/lote/detalhe/178345", " projetor de filmes 8mm 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900,00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=HYPERLINK("https://www.leilaoonline.net/lote/detalhe/178342", "1129")</f>
      </c>
      <c r="B105" s="4" t="s">
        <f>=HYPERLINK("https://www.leilaoonline.net/lote/detalhe/178342", " autocrave")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900,00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=HYPERLINK("https://www.leilaoonline.net/lote/detalhe/178344", "1130")</f>
      </c>
      <c r="B106" s="4" t="s">
        <f>=HYPERLINK("https://www.leilaoonline.net/lote/detalhe/178344", " esteira")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900,00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=HYPERLINK("https://www.leilaoonline.net/lote/detalhe/178121", "1213")</f>
      </c>
      <c r="B107" s="4" t="s">
        <f>=HYPERLINK("https://www.leilaoonline.net/lote/detalhe/178121", " INJETORA AILÉE, TIPO BA, 60 CICLOS")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1.000,00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=HYPERLINK("https://www.leilaoonline.net/lote/detalhe/178120", "1214")</f>
      </c>
      <c r="B108" s="4" t="s">
        <f>=HYPERLINK("https://www.leilaoonline.net/lote/detalhe/178120", " INJETORA AILÉE, TIPO BA, 60 CICLOS")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1.000,00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=HYPERLINK("https://www.leilaoonline.net/lote/detalhe/178122", "1216")</f>
      </c>
      <c r="B109" s="4" t="s">
        <f>=HYPERLINK("https://www.leilaoonline.net/lote/detalhe/178122", " INJETORA AILÉE, TIPO BA, 60 CICLOS")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1.000,00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=HYPERLINK("https://www.leilaoonline.net/lote/detalhe/178305", "1221")</f>
      </c>
      <c r="B110" s="4" t="s">
        <f>=HYPERLINK("https://www.leilaoonline.net/lote/detalhe/178305", " Molde para Castiçal pequeno. Para injeção de Zamak")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900,00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=HYPERLINK("https://www.leilaoonline.net/lote/detalhe/178309", "1222")</f>
      </c>
      <c r="B111" s="4" t="s">
        <f>=HYPERLINK("https://www.leilaoonline.net/lote/detalhe/178309", " Molde para Fundo bomboniere. Para injeção de Zamak")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900,00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=HYPERLINK("https://www.leilaoonline.net/lote/detalhe/178306", "1223")</f>
      </c>
      <c r="B112" s="4" t="s">
        <f>=HYPERLINK("https://www.leilaoonline.net/lote/detalhe/178306", " Molde para Tampa bomboniere. Para injeção de Zamak")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900,00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=HYPERLINK("https://www.leilaoonline.net/lote/detalhe/178308", "1224")</f>
      </c>
      <c r="B113" s="4" t="s">
        <f>=HYPERLINK("https://www.leilaoonline.net/lote/detalhe/178308", " Molde para Gatinho e burrinho. Para injeção de Zamak")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900,00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=HYPERLINK("https://www.leilaoonline.net/lote/detalhe/178307", "1225")</f>
      </c>
      <c r="B114" s="4" t="s">
        <f>=HYPERLINK("https://www.leilaoonline.net/lote/detalhe/178307", " Molde para Cabeça Cisne. Para injeção de Zamak")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900,00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=HYPERLINK("https://www.leilaoonline.net/lote/detalhe/178312", "1226")</f>
      </c>
      <c r="B115" s="4" t="s">
        <f>=HYPERLINK("https://www.leilaoonline.net/lote/detalhe/178312", " Molde para Asa Cisne. Para injeção de Zamak")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900,00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=HYPERLINK("https://www.leilaoonline.net/lote/detalhe/178313", "1227")</f>
      </c>
      <c r="B116" s="4" t="s">
        <f>=HYPERLINK("https://www.leilaoonline.net/lote/detalhe/178313", " Molde para Costas Cisne. Para injeção de Zamak")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900,00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=HYPERLINK("https://www.leilaoonline.net/lote/detalhe/178310", "1228")</f>
      </c>
      <c r="B117" s="4" t="s">
        <f>=HYPERLINK("https://www.leilaoonline.net/lote/detalhe/178310", " Molde para Peito Cisne. Para injeção de Zamak")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900,00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=HYPERLINK("https://www.leilaoonline.net/lote/detalhe/178314", "1229")</f>
      </c>
      <c r="B118" s="4" t="s">
        <f>=HYPERLINK("https://www.leilaoonline.net/lote/detalhe/178314", " Molde para Porta Copo. Para injeção de Zamak")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900,00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=HYPERLINK("https://www.leilaoonline.net/lote/detalhe/178311", "1230")</f>
      </c>
      <c r="B119" s="4" t="s">
        <f>=HYPERLINK("https://www.leilaoonline.net/lote/detalhe/178311", " Molde para Castiçal. Para injeção de Zamak")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900,00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=HYPERLINK("https://www.leilaoonline.net/lote/detalhe/178315", "1231")</f>
      </c>
      <c r="B120" s="4" t="s">
        <f>=HYPERLINK("https://www.leilaoonline.net/lote/detalhe/178315", " Molde para Fruteira 1. Para injeção de Zamak")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900,00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=HYPERLINK("https://www.leilaoonline.net/lote/detalhe/178316", "1233")</f>
      </c>
      <c r="B121" s="4" t="s">
        <f>=HYPERLINK("https://www.leilaoonline.net/lote/detalhe/178316", " Molde para Suporte xícara café. Para injeção de Zamak")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900,00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=HYPERLINK("https://www.leilaoonline.net/lote/detalhe/178318", "1234")</f>
      </c>
      <c r="B122" s="4" t="s">
        <f>=HYPERLINK("https://www.leilaoonline.net/lote/detalhe/178318", " Molde para Suporte ovo quente. Para injeção de Zamak")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900,00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=HYPERLINK("https://www.leilaoonline.net/lote/detalhe/178317", "1235")</f>
      </c>
      <c r="B123" s="4" t="s">
        <f>=HYPERLINK("https://www.leilaoonline.net/lote/detalhe/178317", " Molde para Fruteira 2. Para injeção de Zamak")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900,00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=HYPERLINK("https://www.leilaoonline.net/lote/detalhe/178319", "1236")</f>
      </c>
      <c r="B124" s="4" t="s">
        <f>=HYPERLINK("https://www.leilaoonline.net/lote/detalhe/178319", " Molde para Bandeja. Para injeção de Zamak")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900,00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=HYPERLINK("https://www.leilaoonline.net/lote/detalhe/178320", "1237")</f>
      </c>
      <c r="B125" s="4" t="s">
        <f>=HYPERLINK("https://www.leilaoonline.net/lote/detalhe/178320", " Molde para Corpo do baleiro. Para injeção de Zamak")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900,00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=HYPERLINK("https://www.leilaoonline.net/lote/detalhe/178321", "1238")</f>
      </c>
      <c r="B126" s="4" t="s">
        <f>=HYPERLINK("https://www.leilaoonline.net/lote/detalhe/178321", " Molde para Tampa do baleiro. Para injeção de Zamak")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900,00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=HYPERLINK("https://www.leilaoonline.net/lote/detalhe/178324", "1239")</f>
      </c>
      <c r="B127" s="4" t="s">
        <f>=HYPERLINK("https://www.leilaoonline.net/lote/detalhe/178324", " Molde para Pires copo café. Para injeção de Zamak")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900,00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=HYPERLINK("https://www.leilaoonline.net/lote/detalhe/178326", "1240")</f>
      </c>
      <c r="B128" s="4" t="s">
        <f>=HYPERLINK("https://www.leilaoonline.net/lote/detalhe/178326", " Molde para Tampa decorativa. Para injeção de Zamak")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900,00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=HYPERLINK("https://www.leilaoonline.net/lote/detalhe/178322", "1241")</f>
      </c>
      <c r="B129" s="4" t="s">
        <f>=HYPERLINK("https://www.leilaoonline.net/lote/detalhe/178322", " Molde para Suporte decorativo. Para injeção de Zamak")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900,00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=HYPERLINK("https://www.leilaoonline.net/lote/detalhe/178325", "1242")</f>
      </c>
      <c r="B130" s="4" t="s">
        <f>=HYPERLINK("https://www.leilaoonline.net/lote/detalhe/178325", " Molde para Tampa de bomboniere. Para injeção de Zamak")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900,00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=HYPERLINK("https://www.leilaoonline.net/lote/detalhe/178323", "1243")</f>
      </c>
      <c r="B131" s="4" t="s">
        <f>=HYPERLINK("https://www.leilaoonline.net/lote/detalhe/178323", " Molde para Taça decorativa parte superior. Para injeção de Zamak")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900,00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=HYPERLINK("https://www.leilaoonline.net/lote/detalhe/178328", "1244")</f>
      </c>
      <c r="B132" s="4" t="s">
        <f>=HYPERLINK("https://www.leilaoonline.net/lote/detalhe/178328", " Molde para Base taça decorativa. Para injeção de Zamak")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900,00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=HYPERLINK("https://www.leilaoonline.net/lote/detalhe/178327", "1245")</f>
      </c>
      <c r="B133" s="4" t="s">
        <f>=HYPERLINK("https://www.leilaoonline.net/lote/detalhe/178327", " Molde para Fruteira 3. Para injeção de Zamak")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900,00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=HYPERLINK("https://www.leilaoonline.net/lote/detalhe/178329", "1246")</f>
      </c>
      <c r="B134" s="4" t="s">
        <f>=HYPERLINK("https://www.leilaoonline.net/lote/detalhe/178329", " Molde para Suporte para copo. Para injeção de Zamak")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900,00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=HYPERLINK("https://www.leilaoonline.net/lote/detalhe/178330", "1248")</f>
      </c>
      <c r="B135" s="4" t="s">
        <f>=HYPERLINK("https://www.leilaoonline.net/lote/detalhe/178330", " Molde para Caixa dreno. Para injeção de Nylon")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900,00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=HYPERLINK("https://www.leilaoonline.net/lote/detalhe/178331", "1249")</f>
      </c>
      <c r="B136" s="4" t="s">
        <f>=HYPERLINK("https://www.leilaoonline.net/lote/detalhe/178331", " Molde para Chave Allen. Para injeção de Nylon")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900,00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=HYPERLINK("https://www.leilaoonline.net/lote/detalhe/178334", "1250")</f>
      </c>
      <c r="B137" s="4" t="s">
        <f>=HYPERLINK("https://www.leilaoonline.net/lote/detalhe/178334", " Molde para Roldana. Para injeção de Nylon")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900,00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=HYPERLINK("https://www.leilaoonline.net/lote/detalhe/178332", "1251")</f>
      </c>
      <c r="B138" s="4" t="s">
        <f>=HYPERLINK("https://www.leilaoonline.net/lote/detalhe/178332", " Molde para Guia filha correr SD328. Para injeção de Nylon")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900,00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=HYPERLINK("https://www.leilaoonline.net/lote/detalhe/178336", "1252")</f>
      </c>
      <c r="B139" s="4" t="s">
        <f>=HYPERLINK("https://www.leilaoonline.net/lote/detalhe/178336", " Molde para Guia folha baguete correr. Para injeção de Nylon")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900,00</t>
        </is>
      </c>
      <c r="F139" s="4" t="inlineStr">
        <is>
          <t>100.00</t>
        </is>
      </c>
    </row>
    <row collapsed="false" customFormat="false" customHeight="false" hidden="false" ht="12.1" outlineLevel="0" r="140">
      <c r="A140" s="5" t="s">
        <f>=HYPERLINK("https://www.leilaoonline.net/lote/detalhe/178337", "1253")</f>
      </c>
      <c r="B140" s="4" t="s">
        <f>=HYPERLINK("https://www.leilaoonline.net/lote/detalhe/178337", " Molde para Junção folha fixa. Para injeção de Nylon")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900,00</t>
        </is>
      </c>
      <c r="F140" s="4" t="inlineStr">
        <is>
          <t>100.00</t>
        </is>
      </c>
    </row>
    <row collapsed="false" customFormat="false" customHeight="false" hidden="false" ht="12.1" outlineLevel="0" r="141">
      <c r="A141" s="5" t="s">
        <f>=HYPERLINK("https://www.leilaoonline.net/lote/detalhe/178333", "1254")</f>
      </c>
      <c r="B141" s="4" t="s">
        <f>=HYPERLINK("https://www.leilaoonline.net/lote/detalhe/178333", " Molde Sem descrição . Para injeção de Nylon")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900,00</t>
        </is>
      </c>
      <c r="F141" s="4" t="inlineStr">
        <is>
          <t>100.00</t>
        </is>
      </c>
    </row>
    <row collapsed="false" customFormat="false" customHeight="false" hidden="false" ht="12.1" outlineLevel="0" r="142">
      <c r="A142" s="5" t="s">
        <f>=HYPERLINK("https://www.leilaoonline.net/lote/detalhe/178338", "1255")</f>
      </c>
      <c r="B142" s="4" t="s">
        <f>=HYPERLINK("https://www.leilaoonline.net/lote/detalhe/178338", " Molde para Travessa intermediária SD1173. Para injeção de Nylon")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900,00</t>
        </is>
      </c>
      <c r="F142" s="4" t="inlineStr">
        <is>
          <t>100.00</t>
        </is>
      </c>
    </row>
    <row collapsed="false" customFormat="false" customHeight="false" hidden="false" ht="12.1" outlineLevel="0" r="143">
      <c r="A143" s="5" t="s">
        <f>=HYPERLINK("https://www.leilaoonline.net/lote/detalhe/178335", "1256")</f>
      </c>
      <c r="B143" s="4" t="s">
        <f>=HYPERLINK("https://www.leilaoonline.net/lote/detalhe/178335", " 06 Moldes Sem indentificação. Para injeção de Nylon")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900,00</t>
        </is>
      </c>
      <c r="F143" s="4" t="inlineStr">
        <is>
          <t>100.00</t>
        </is>
      </c>
    </row>
    <row collapsed="false" customFormat="false" customHeight="false" hidden="false" ht="12.1" outlineLevel="0" r="144">
      <c r="A144" s="5" t="s">
        <f>=HYPERLINK("https://www.leilaoonline.net/lote/detalhe/178339", "1257")</f>
      </c>
      <c r="B144" s="4" t="s">
        <f>=HYPERLINK("https://www.leilaoonline.net/lote/detalhe/178339", " Molde para Roldanas. Para injeção de Nylon")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900,00</t>
        </is>
      </c>
      <c r="F144" s="4" t="inlineStr">
        <is>
          <t>100.00</t>
        </is>
      </c>
    </row>
    <row collapsed="false" customFormat="false" customHeight="false" hidden="false" ht="12.1" outlineLevel="0" r="145">
      <c r="A145" s="5" t="s">
        <f>=HYPERLINK("https://www.leilaoonline.net/lote/detalhe/178129", "2001")</f>
      </c>
      <c r="B145" s="4" t="s">
        <f>=HYPERLINK("https://www.leilaoonline.net/lote/detalhe/178129", " Órgão Defoli antigo funcionando, madeira maciça.")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3.100,00</t>
        </is>
      </c>
      <c r="F145" s="4" t="inlineStr">
        <is>
          <t>200.00</t>
        </is>
      </c>
    </row>
    <row collapsed="false" customFormat="false" customHeight="false" hidden="false" ht="12.1" outlineLevel="0" r="146">
      <c r="A146" s="5" t="s">
        <f>=HYPERLINK("https://www.leilaoonline.net/lote/detalhe/178130", "2003")</f>
      </c>
      <c r="B146" s="4" t="s">
        <f>=HYPERLINK("https://www.leilaoonline.net/lote/detalhe/178130", " Fogão industrial 6 bocas duplas Cozil com forno todo em inox")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3.800,00</t>
        </is>
      </c>
      <c r="F146" s="4" t="inlineStr">
        <is>
          <t>200.00</t>
        </is>
      </c>
    </row>
    <row collapsed="false" customFormat="false" customHeight="false" hidden="false" ht="12.1" outlineLevel="0" r="147">
      <c r="A147" s="5" t="s">
        <f>=HYPERLINK("https://www.leilaoonline.net/lote/detalhe/178144", "2006")</f>
      </c>
      <c r="B147" s="4" t="s">
        <f>=HYPERLINK("https://www.leilaoonline.net/lote/detalhe/178144", " balcão refrigerado com pedra de granito e pia inox 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1.200,00</t>
        </is>
      </c>
      <c r="F147" s="4" t="inlineStr">
        <is>
          <t>100.00</t>
        </is>
      </c>
    </row>
    <row collapsed="false" customFormat="false" customHeight="false" hidden="false" ht="12.1" outlineLevel="0" r="148">
      <c r="A148" s="5" t="s">
        <f>=HYPERLINK("https://www.leilaoonline.net/lote/detalhe/178139", "2007")</f>
      </c>
      <c r="B148" s="4" t="s">
        <f>=HYPERLINK("https://www.leilaoonline.net/lote/detalhe/178139", " câmera fotográfica Zenit 122 ml 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650,00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=HYPERLINK("https://www.leilaoonline.net/lote/detalhe/178137", "2009")</f>
      </c>
      <c r="B149" s="4" t="s">
        <f>=HYPERLINK("https://www.leilaoonline.net/lote/detalhe/178137", " policorte Meta Maq com motor 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900,00</t>
        </is>
      </c>
      <c r="F149" s="4" t="inlineStr">
        <is>
          <t>100.00</t>
        </is>
      </c>
    </row>
    <row collapsed="false" customFormat="false" customHeight="false" hidden="false" ht="12.1" outlineLevel="0" r="150">
      <c r="A150" s="5" t="s">
        <f>=HYPERLINK("https://www.leilaoonline.net/lote/detalhe/178131", "2011")</f>
      </c>
      <c r="B150" s="4" t="s">
        <f>=HYPERLINK("https://www.leilaoonline.net/lote/detalhe/178131", " bomba de vácuo hf 55CFN")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5.500,00</t>
        </is>
      </c>
      <c r="F150" s="4" t="inlineStr">
        <is>
          <t>200.00</t>
        </is>
      </c>
    </row>
    <row collapsed="false" customFormat="false" customHeight="false" hidden="false" ht="12.1" outlineLevel="0" r="151">
      <c r="A151" s="5" t="s">
        <f>=HYPERLINK("https://www.leilaoonline.net/lote/detalhe/178142", "2014")</f>
      </c>
      <c r="B151" s="4" t="s">
        <f>=HYPERLINK("https://www.leilaoonline.net/lote/detalhe/178142", " máquina de fumaça sem teste de funcionamento e canhão de luz funcionando")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900,00</t>
        </is>
      </c>
      <c r="F151" s="4" t="inlineStr">
        <is>
          <t>100.00</t>
        </is>
      </c>
    </row>
    <row collapsed="false" customFormat="false" customHeight="false" hidden="false" ht="12.1" outlineLevel="0" r="152">
      <c r="A152" s="5" t="s">
        <f>=HYPERLINK("https://www.leilaoonline.net/lote/detalhe/178132", "2015")</f>
      </c>
      <c r="B152" s="4" t="s">
        <f>=HYPERLINK("https://www.leilaoonline.net/lote/detalhe/178132", " reciver gradiente no estado")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350,00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=HYPERLINK("https://www.leilaoonline.net/lote/detalhe/178141", "2020")</f>
      </c>
      <c r="B153" s="4" t="s">
        <f>=HYPERLINK("https://www.leilaoonline.net/lote/detalhe/178141", " ar condicionado Springer 7500 btu sem teste de funcionamento")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450,00</t>
        </is>
      </c>
      <c r="F153" s="4" t="inlineStr">
        <is>
          <t>100.00</t>
        </is>
      </c>
    </row>
    <row collapsed="false" customFormat="false" customHeight="false" hidden="false" ht="12.1" outlineLevel="0" r="154">
      <c r="A154" s="5" t="s">
        <f>=HYPERLINK("https://www.leilaoonline.net/lote/detalhe/178135", "2021")</f>
      </c>
      <c r="B154" s="4" t="s">
        <f>=HYPERLINK("https://www.leilaoonline.net/lote/detalhe/178135", " forno de têmpora Brasmet 220v tipo k250 no estado")</f>
      </c>
      <c r="C154" s="4" t="inlineStr">
        <is>
          <t>Vendido</t>
        </is>
      </c>
      <c r="D154" s="4" t="inlineStr">
        <is>
          <t>1</t>
        </is>
      </c>
      <c r="E154" s="5" t="inlineStr">
        <is>
          <t>1.800,00</t>
        </is>
      </c>
      <c r="F154" s="4" t="inlineStr">
        <is>
          <t>100.00</t>
        </is>
      </c>
    </row>
    <row collapsed="false" customFormat="false" customHeight="false" hidden="false" ht="12.1" outlineLevel="0" r="155">
      <c r="A155" s="5" t="s">
        <f>=HYPERLINK("https://www.leilaoonline.net/lote/detalhe/178151", "2022")</f>
      </c>
      <c r="B155" s="4" t="s">
        <f>=HYPERLINK("https://www.leilaoonline.net/lote/detalhe/178151", " máquina de costura indústria reta Singer no estado")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650,00</t>
        </is>
      </c>
      <c r="F155" s="4" t="inlineStr">
        <is>
          <t>100.00</t>
        </is>
      </c>
    </row>
    <row collapsed="false" customFormat="false" customHeight="false" hidden="false" ht="12.1" outlineLevel="0" r="156">
      <c r="A156" s="5" t="s">
        <f>=HYPERLINK("https://www.leilaoonline.net/lote/detalhe/178146", "2024")</f>
      </c>
      <c r="B156" s="4" t="s">
        <f>=HYPERLINK("https://www.leilaoonline.net/lote/detalhe/178146", " martelo rompedor pneumático no estado")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1.900,00</t>
        </is>
      </c>
      <c r="F156" s="4" t="inlineStr">
        <is>
          <t>100.00</t>
        </is>
      </c>
    </row>
    <row collapsed="false" customFormat="false" customHeight="false" hidden="false" ht="12.1" outlineLevel="0" r="157">
      <c r="A157" s="5" t="s">
        <f>=HYPERLINK("https://www.leilaoonline.net/lote/detalhe/178145", "2026")</f>
      </c>
      <c r="B157" s="4" t="s">
        <f>=HYPERLINK("https://www.leilaoonline.net/lote/detalhe/178145", " sucata de martelos rompedores aproximadamente 30 peças")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1.900,00</t>
        </is>
      </c>
      <c r="F157" s="4" t="inlineStr">
        <is>
          <t>100.00</t>
        </is>
      </c>
    </row>
    <row collapsed="false" customFormat="false" customHeight="false" hidden="false" ht="12.1" outlineLevel="0" r="158">
      <c r="A158" s="5" t="s">
        <f>=HYPERLINK("https://www.leilaoonline.net/lote/detalhe/178149", "2028")</f>
      </c>
      <c r="B158" s="4" t="s">
        <f>=HYPERLINK("https://www.leilaoonline.net/lote/detalhe/178149", " motor estacionário Honda 5.5cv")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600,00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=HYPERLINK("https://www.leilaoonline.net/lote/detalhe/178140", "2029")</f>
      </c>
      <c r="B159" s="4" t="s">
        <f>=HYPERLINK("https://www.leilaoonline.net/lote/detalhe/178140", " vibrador de concreto vibromak 4 peças no estado")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1.900,00</t>
        </is>
      </c>
      <c r="F159" s="4" t="inlineStr">
        <is>
          <t>100.00</t>
        </is>
      </c>
    </row>
    <row collapsed="false" customFormat="false" customHeight="false" hidden="false" ht="12.1" outlineLevel="0" r="160">
      <c r="A160" s="5" t="s">
        <f>=HYPERLINK("https://www.leilaoonline.net/lote/detalhe/178299", "2031")</f>
      </c>
      <c r="B160" s="4" t="s">
        <f>=HYPERLINK("https://www.leilaoonline.net/lote/detalhe/178299", " serra circular 9 peças no estado sem teste")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700,00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=HYPERLINK("https://www.leilaoonline.net/lote/detalhe/178152", "2032")</f>
      </c>
      <c r="B161" s="4" t="s">
        <f>=HYPERLINK("https://www.leilaoonline.net/lote/detalhe/178152", " máquina de gelo Springer ace maker modelo icma 0158b sem teste de funcionamento 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900,00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=HYPERLINK("https://www.leilaoonline.net/lote/detalhe/178133", "2033")</f>
      </c>
      <c r="B162" s="4" t="s">
        <f>=HYPERLINK("https://www.leilaoonline.net/lote/detalhe/178133", " descascador de legumes Hobart no estado")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900,00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=HYPERLINK("https://www.leilaoonline.net/lote/detalhe/178148", "2034")</f>
      </c>
      <c r="B163" s="4" t="s">
        <f>=HYPERLINK("https://www.leilaoonline.net/lote/detalhe/178148", " aquecedor de ar Britânia sem teste de funcionamento")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200,00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=HYPERLINK("https://www.leilaoonline.net/lote/detalhe/178138", "2035")</f>
      </c>
      <c r="B164" s="4" t="s">
        <f>=HYPERLINK("https://www.leilaoonline.net/lote/detalhe/178138", " escorredor de pratos comercial inox")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350,00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=HYPERLINK("https://www.leilaoonline.net/lote/detalhe/178147", "2036")</f>
      </c>
      <c r="B165" s="4" t="s">
        <f>=HYPERLINK("https://www.leilaoonline.net/lote/detalhe/178147", " maquina chantili Frigomat tp 2 no estado faltando acessórios 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1.200,00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=HYPERLINK("https://www.leilaoonline.net/lote/detalhe/178205", "2041")</f>
      </c>
      <c r="B166" s="4" t="s">
        <f>=HYPERLINK("https://www.leilaoonline.net/lote/detalhe/178205", " 1 balança Filizola 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150,00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=HYPERLINK("https://www.leilaoonline.net/lote/detalhe/178230", "2043")</f>
      </c>
      <c r="B167" s="4" t="s">
        <f>=HYPERLINK("https://www.leilaoonline.net/lote/detalhe/178230", " frigobar Consul sem teste de funcionamento no estado")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380,00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=HYPERLINK("https://www.leilaoonline.net/lote/detalhe/178208", "2044")</f>
      </c>
      <c r="B168" s="4" t="s">
        <f>=HYPERLINK("https://www.leilaoonline.net/lote/detalhe/178208", " frigobar Eterny sem teste de funcionamento no estado")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300,00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=HYPERLINK("https://www.leilaoonline.net/lote/detalhe/178231", "2045")</f>
      </c>
      <c r="B169" s="4" t="s">
        <f>=HYPERLINK("https://www.leilaoonline.net/lote/detalhe/178231", " Máquina de café expresso Astória 2 bicas com moinho de café italiano funcionando 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2.900,00</t>
        </is>
      </c>
      <c r="F169" s="4" t="inlineStr">
        <is>
          <t>200.00</t>
        </is>
      </c>
    </row>
    <row collapsed="false" customFormat="false" customHeight="false" hidden="false" ht="12.1" outlineLevel="0" r="170">
      <c r="A170" s="5" t="s">
        <f>=HYPERLINK("https://www.leilaoonline.net/lote/detalhe/178217", "2046")</f>
      </c>
      <c r="B170" s="4" t="s">
        <f>=HYPERLINK("https://www.leilaoonline.net/lote/detalhe/178217", " câmara fria sem teste de funcionamento portas amassadas no estado 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550,00</t>
        </is>
      </c>
      <c r="F170" s="4" t="inlineStr">
        <is>
          <t>100.00</t>
        </is>
      </c>
    </row>
    <row collapsed="false" customFormat="false" customHeight="false" hidden="false" ht="12.1" outlineLevel="0" r="171">
      <c r="A171" s="5" t="s">
        <f>=HYPERLINK("https://www.leilaoonline.net/lote/detalhe/178232", "2047")</f>
      </c>
      <c r="B171" s="4" t="s">
        <f>=HYPERLINK("https://www.leilaoonline.net/lote/detalhe/178232", " geladeira antiga Frigidaire no estado 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550,00</t>
        </is>
      </c>
      <c r="F171" s="4" t="inlineStr">
        <is>
          <t>100.00</t>
        </is>
      </c>
    </row>
    <row collapsed="false" customFormat="false" customHeight="false" hidden="false" ht="12.1" outlineLevel="0" r="172">
      <c r="A172" s="5" t="s">
        <f>=HYPERLINK("https://www.leilaoonline.net/lote/detalhe/178234", "2051")</f>
      </c>
      <c r="B172" s="4" t="s">
        <f>=HYPERLINK("https://www.leilaoonline.net/lote/detalhe/178234", " cortador de grama elétrico no estado")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350,00</t>
        </is>
      </c>
      <c r="F172" s="4" t="inlineStr">
        <is>
          <t>100.00</t>
        </is>
      </c>
    </row>
    <row collapsed="false" customFormat="false" customHeight="false" hidden="false" ht="12.1" outlineLevel="0" r="173">
      <c r="A173" s="5" t="s">
        <f>=HYPERLINK("https://www.leilaoonline.net/lote/detalhe/178233", "2052")</f>
      </c>
      <c r="B173" s="4" t="s">
        <f>=HYPERLINK("https://www.leilaoonline.net/lote/detalhe/178233", " cortador de cimento Wacker no estado")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2.500,00</t>
        </is>
      </c>
      <c r="F173" s="4" t="inlineStr">
        <is>
          <t>200.00</t>
        </is>
      </c>
    </row>
    <row collapsed="false" customFormat="false" customHeight="false" hidden="false" ht="12.1" outlineLevel="0" r="174">
      <c r="A174" s="5" t="s">
        <f>=HYPERLINK("https://www.leilaoonline.net/lote/detalhe/178235", "2053")</f>
      </c>
      <c r="B174" s="4" t="s">
        <f>=HYPERLINK("https://www.leilaoonline.net/lote/detalhe/178235", " 3 equipamentos no estado 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550,00</t>
        </is>
      </c>
      <c r="F174" s="4" t="inlineStr">
        <is>
          <t>100.00</t>
        </is>
      </c>
    </row>
    <row collapsed="false" customFormat="false" customHeight="false" hidden="false" ht="12.1" outlineLevel="0" r="175">
      <c r="A175" s="5" t="s">
        <f>=HYPERLINK("https://www.leilaoonline.net/lote/detalhe/178237", "2055")</f>
      </c>
      <c r="B175" s="4" t="s">
        <f>=HYPERLINK("https://www.leilaoonline.net/lote/detalhe/178237", " cabine de jato de areia Nortof")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7.000,00</t>
        </is>
      </c>
      <c r="F175" s="4" t="inlineStr">
        <is>
          <t>200.00</t>
        </is>
      </c>
    </row>
    <row collapsed="false" customFormat="false" customHeight="false" hidden="false" ht="12.1" outlineLevel="0" r="176">
      <c r="A176" s="5" t="s">
        <f>=HYPERLINK("https://www.leilaoonline.net/lote/detalhe/178244", "2057")</f>
      </c>
      <c r="B176" s="4" t="s">
        <f>=HYPERLINK("https://www.leilaoonline.net/lote/detalhe/178244", " balcão pista fria no estado 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1.200,00</t>
        </is>
      </c>
      <c r="F176" s="4" t="inlineStr">
        <is>
          <t>100.00</t>
        </is>
      </c>
    </row>
    <row collapsed="false" customFormat="false" customHeight="false" hidden="false" ht="12.1" outlineLevel="0" r="177">
      <c r="A177" s="5" t="s">
        <f>=HYPERLINK("https://www.leilaoonline.net/lote/detalhe/178242", "2058")</f>
      </c>
      <c r="B177" s="4" t="s">
        <f>=HYPERLINK("https://www.leilaoonline.net/lote/detalhe/178242", " bomba de vácuo no estado 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850,00</t>
        </is>
      </c>
      <c r="F177" s="4" t="inlineStr">
        <is>
          <t>50.00</t>
        </is>
      </c>
    </row>
    <row collapsed="false" customFormat="false" customHeight="false" hidden="false" ht="12.1" outlineLevel="0" r="178">
      <c r="A178" s="5" t="s">
        <f>=HYPERLINK("https://www.leilaoonline.net/lote/detalhe/178247", "2059")</f>
      </c>
      <c r="B178" s="4" t="s">
        <f>=HYPERLINK("https://www.leilaoonline.net/lote/detalhe/178247", " aproximadamente 4 mesas")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300,00</t>
        </is>
      </c>
      <c r="F178" s="4" t="inlineStr">
        <is>
          <t>50.00</t>
        </is>
      </c>
    </row>
    <row collapsed="false" customFormat="false" customHeight="false" hidden="false" ht="12.1" outlineLevel="0" r="179">
      <c r="A179" s="5" t="s">
        <f>=HYPERLINK("https://www.leilaoonline.net/lote/detalhe/178243", "2060")</f>
      </c>
      <c r="B179" s="4" t="s">
        <f>=HYPERLINK("https://www.leilaoonline.net/lote/detalhe/178243", "Chevrolet Blazer. Com Motor 6 CC não instalado. Ano 1997")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12.500,00</t>
        </is>
      </c>
      <c r="F179" s="4" t="inlineStr">
        <is>
          <t>200.00</t>
        </is>
      </c>
    </row>
    <row collapsed="false" customFormat="false" customHeight="false" hidden="false" ht="12.1" outlineLevel="0" r="180">
      <c r="A180" s="5" t="s">
        <f>=HYPERLINK("https://www.leilaoonline.net/lote/detalhe/178241", "2062")</f>
      </c>
      <c r="B180" s="4" t="s">
        <f>=HYPERLINK("https://www.leilaoonline.net/lote/detalhe/178241", "Cabine de F-1000")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4.500,00</t>
        </is>
      </c>
      <c r="F180" s="4" t="inlineStr">
        <is>
          <t>250.00</t>
        </is>
      </c>
    </row>
    <row collapsed="false" customFormat="false" customHeight="false" hidden="false" ht="12.1" outlineLevel="0" r="181">
      <c r="A181" s="5" t="s">
        <f>=HYPERLINK("https://www.leilaoonline.net/lote/detalhe/178246", "2063")</f>
      </c>
      <c r="B181" s="4" t="s">
        <f>=HYPERLINK("https://www.leilaoonline.net/lote/detalhe/178246", " radio antigo no estado 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550,00</t>
        </is>
      </c>
      <c r="F181" s="4" t="inlineStr">
        <is>
          <t>100.00</t>
        </is>
      </c>
    </row>
    <row collapsed="false" customFormat="false" customHeight="false" hidden="false" ht="12.1" outlineLevel="0" r="182">
      <c r="A182" s="5" t="s">
        <f>=HYPERLINK("https://www.leilaoonline.net/lote/detalhe/178249", "2065")</f>
      </c>
      <c r="B182" s="4" t="s">
        <f>=HYPERLINK("https://www.leilaoonline.net/lote/detalhe/178249", " câmera fotográfica Canon no estado 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650,00</t>
        </is>
      </c>
      <c r="F182" s="4" t="inlineStr">
        <is>
          <t>100.00</t>
        </is>
      </c>
    </row>
    <row collapsed="false" customFormat="false" customHeight="false" hidden="false" ht="12.1" outlineLevel="0" r="183">
      <c r="A183" s="5" t="s">
        <f>=HYPERLINK("https://www.leilaoonline.net/lote/detalhe/178238", "2066")</f>
      </c>
      <c r="B183" s="4" t="s">
        <f>=HYPERLINK("https://www.leilaoonline.net/lote/detalhe/178238", " prensa acêntrica 3 toneladas no estado 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2.900,00</t>
        </is>
      </c>
      <c r="F183" s="4" t="inlineStr">
        <is>
          <t>200.00</t>
        </is>
      </c>
    </row>
    <row collapsed="false" customFormat="false" customHeight="false" hidden="false" ht="12.1" outlineLevel="0" r="184">
      <c r="A184" s="5" t="s">
        <f>=HYPERLINK("https://www.leilaoonline.net/lote/detalhe/178245", "2067")</f>
      </c>
      <c r="B184" s="4" t="s">
        <f>=HYPERLINK("https://www.leilaoonline.net/lote/detalhe/178245", " prensa acêntrica 1800 kg no estado")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1.800,00</t>
        </is>
      </c>
      <c r="F184" s="4" t="inlineStr">
        <is>
          <t>100.00</t>
        </is>
      </c>
    </row>
    <row collapsed="false" customFormat="false" customHeight="false" hidden="false" ht="12.1" outlineLevel="0" r="185">
      <c r="A185" s="5" t="s">
        <f>=HYPERLINK("https://www.leilaoonline.net/lote/detalhe/178239", "2068")</f>
      </c>
      <c r="B185" s="4" t="s">
        <f>=HYPERLINK("https://www.leilaoonline.net/lote/detalhe/178239", " policorte somar no estado")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800,00</t>
        </is>
      </c>
      <c r="F185" s="4" t="inlineStr">
        <is>
          <t>100.00</t>
        </is>
      </c>
    </row>
    <row collapsed="false" customFormat="false" customHeight="false" hidden="false" ht="12.1" outlineLevel="0" r="186">
      <c r="A186" s="5" t="s">
        <f>=HYPERLINK("https://www.leilaoonline.net/lote/detalhe/178240", "2070")</f>
      </c>
      <c r="B186" s="4" t="s">
        <f>=HYPERLINK("https://www.leilaoonline.net/lote/detalhe/178240", " bomba de água Anauger 900, 2 peças no estado")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600,00</t>
        </is>
      </c>
      <c r="F186" s="4" t="inlineStr">
        <is>
          <t>100.00</t>
        </is>
      </c>
    </row>
    <row collapsed="false" customFormat="false" customHeight="false" hidden="false" ht="12.1" outlineLevel="0" r="187">
      <c r="A187" s="5" t="s">
        <f>=HYPERLINK("https://www.leilaoonline.net/lote/detalhe/178248", "2071")</f>
      </c>
      <c r="B187" s="4" t="s">
        <f>=HYPERLINK("https://www.leilaoonline.net/lote/detalhe/178248", " balança Filizola no estado 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100,00</t>
        </is>
      </c>
      <c r="F187" s="4" t="inlineStr">
        <is>
          <t>100.00</t>
        </is>
      </c>
    </row>
    <row collapsed="false" customFormat="false" customHeight="false" hidden="false" ht="12.1" outlineLevel="0" r="188">
      <c r="A188" s="5" t="s">
        <f>=HYPERLINK("https://www.leilaoonline.net/lote/detalhe/178273", "2073")</f>
      </c>
      <c r="B188" s="4" t="s">
        <f>=HYPERLINK("https://www.leilaoonline.net/lote/detalhe/178273", " Máquina de café expresso Astória 2 bicas com moinho de café italiano funcionando 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2.900,00</t>
        </is>
      </c>
      <c r="F188" s="4" t="inlineStr">
        <is>
          <t>200.00</t>
        </is>
      </c>
    </row>
    <row collapsed="false" customFormat="false" customHeight="false" hidden="false" ht="12.1" outlineLevel="0" r="189">
      <c r="A189" s="5" t="s">
        <f>=HYPERLINK("https://www.leilaoonline.net/lote/detalhe/178254", "2074")</f>
      </c>
      <c r="B189" s="4" t="s">
        <f>=HYPERLINK("https://www.leilaoonline.net/lote/detalhe/178254", " fritadeira a gás no estado 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900,00</t>
        </is>
      </c>
      <c r="F189" s="4" t="inlineStr">
        <is>
          <t>100.00</t>
        </is>
      </c>
    </row>
    <row collapsed="false" customFormat="false" customHeight="false" hidden="false" ht="12.1" outlineLevel="0" r="190">
      <c r="A190" s="5" t="s">
        <f>=HYPERLINK("https://www.leilaoonline.net/lote/detalhe/178260", "2076")</f>
      </c>
      <c r="B190" s="4" t="s">
        <f>=HYPERLINK("https://www.leilaoonline.net/lote/detalhe/178260", " estufa de secagem no estado")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2.100,00</t>
        </is>
      </c>
      <c r="F190" s="4" t="inlineStr">
        <is>
          <t>100.00</t>
        </is>
      </c>
    </row>
    <row collapsed="false" customFormat="false" customHeight="false" hidden="false" ht="12.1" outlineLevel="0" r="191">
      <c r="A191" s="5" t="s">
        <f>=HYPERLINK("https://www.leilaoonline.net/lote/detalhe/178272", "2077")</f>
      </c>
      <c r="B191" s="4" t="s">
        <f>=HYPERLINK("https://www.leilaoonline.net/lote/detalhe/178272", " maca hospitalar no estado 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250,00</t>
        </is>
      </c>
      <c r="F191" s="4" t="inlineStr">
        <is>
          <t>100.00</t>
        </is>
      </c>
    </row>
    <row collapsed="false" customFormat="false" customHeight="false" hidden="false" ht="12.1" outlineLevel="0" r="192">
      <c r="A192" s="5" t="s">
        <f>=HYPERLINK("https://www.leilaoonline.net/lote/detalhe/178267", "2079")</f>
      </c>
      <c r="B192" s="4" t="s">
        <f>=HYPERLINK("https://www.leilaoonline.net/lote/detalhe/178267", " girafa 3 toneladas no estado 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3.900,00</t>
        </is>
      </c>
      <c r="F192" s="4" t="inlineStr">
        <is>
          <t>100.00</t>
        </is>
      </c>
    </row>
    <row collapsed="false" customFormat="false" customHeight="false" hidden="false" ht="12.1" outlineLevel="0" r="193">
      <c r="A193" s="5" t="s">
        <f>=HYPERLINK("https://www.leilaoonline.net/lote/detalhe/178251", "2080")</f>
      </c>
      <c r="B193" s="4" t="s">
        <f>=HYPERLINK("https://www.leilaoonline.net/lote/detalhe/178251", " cortador de grama a gasolina no estado 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1.200,00</t>
        </is>
      </c>
      <c r="F193" s="4" t="inlineStr">
        <is>
          <t>100.00</t>
        </is>
      </c>
    </row>
    <row collapsed="false" customFormat="false" customHeight="false" hidden="false" ht="12.1" outlineLevel="0" r="194">
      <c r="A194" s="5" t="s">
        <f>=HYPERLINK("https://www.leilaoonline.net/lote/detalhe/178274", "2083")</f>
      </c>
      <c r="B194" s="4" t="s">
        <f>=HYPERLINK("https://www.leilaoonline.net/lote/detalhe/178274", " Geladeira clímax antiga no estado 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600,00</t>
        </is>
      </c>
      <c r="F194" s="4" t="inlineStr">
        <is>
          <t>100.00</t>
        </is>
      </c>
    </row>
    <row collapsed="false" customFormat="false" customHeight="false" hidden="false" ht="12.1" outlineLevel="0" r="195">
      <c r="A195" s="5" t="s">
        <f>=HYPERLINK("https://www.leilaoonline.net/lote/detalhe/178253", "2084")</f>
      </c>
      <c r="B195" s="4" t="s">
        <f>=HYPERLINK("https://www.leilaoonline.net/lote/detalhe/178253", " Secadora de roupas Brastemp no estado 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500,00</t>
        </is>
      </c>
      <c r="F195" s="4" t="inlineStr">
        <is>
          <t>100.00</t>
        </is>
      </c>
    </row>
    <row collapsed="false" customFormat="false" customHeight="false" hidden="false" ht="12.1" outlineLevel="0" r="196">
      <c r="A196" s="5" t="s">
        <f>=HYPERLINK("https://www.leilaoonline.net/lote/detalhe/178270", "2085")</f>
      </c>
      <c r="B196" s="4" t="s">
        <f>=HYPERLINK("https://www.leilaoonline.net/lote/detalhe/178270", " Lote com 3 tvs com defeitos 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650,00</t>
        </is>
      </c>
      <c r="F196" s="4" t="inlineStr">
        <is>
          <t>50.00</t>
        </is>
      </c>
    </row>
    <row collapsed="false" customFormat="false" customHeight="false" hidden="false" ht="12.1" outlineLevel="0" r="197">
      <c r="A197" s="5" t="s">
        <f>=HYPERLINK("https://www.leilaoonline.net/lote/detalhe/178259", "2086")</f>
      </c>
      <c r="B197" s="4" t="s">
        <f>=HYPERLINK("https://www.leilaoonline.net/lote/detalhe/178259", " Máquina de escrever antiga Triumph no estado 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300,00</t>
        </is>
      </c>
      <c r="F197" s="4" t="inlineStr">
        <is>
          <t>100.00</t>
        </is>
      </c>
    </row>
    <row collapsed="false" customFormat="false" customHeight="false" hidden="false" ht="12.1" outlineLevel="0" r="198">
      <c r="A198" s="5" t="s">
        <f>=HYPERLINK("https://www.leilaoonline.net/lote/detalhe/178275", "2087")</f>
      </c>
      <c r="B198" s="4" t="s">
        <f>=HYPERLINK("https://www.leilaoonline.net/lote/detalhe/178275", " Máquina de escrever antiga Rtmington Hana no estado 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300,00</t>
        </is>
      </c>
      <c r="F198" s="4" t="inlineStr">
        <is>
          <t>100.00</t>
        </is>
      </c>
    </row>
    <row collapsed="false" customFormat="false" customHeight="false" hidden="false" ht="12.1" outlineLevel="0" r="199">
      <c r="A199" s="5" t="s">
        <f>=HYPERLINK("https://www.leilaoonline.net/lote/detalhe/178261", "2088")</f>
      </c>
      <c r="B199" s="4" t="s">
        <f>=HYPERLINK("https://www.leilaoonline.net/lote/detalhe/178261", " Máquina de escrever antiga Olivett portátil no estado 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300,00</t>
        </is>
      </c>
      <c r="F199" s="4" t="inlineStr">
        <is>
          <t>100.00</t>
        </is>
      </c>
    </row>
    <row collapsed="false" customFormat="false" customHeight="false" hidden="false" ht="12.1" outlineLevel="0" r="200">
      <c r="A200" s="5" t="s">
        <f>=HYPERLINK("https://www.leilaoonline.net/lote/detalhe/178269", "2089")</f>
      </c>
      <c r="B200" s="4" t="s">
        <f>=HYPERLINK("https://www.leilaoonline.net/lote/detalhe/178269", " Máquina de costura antiga Elna no estado 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800,00</t>
        </is>
      </c>
      <c r="F200" s="4" t="inlineStr">
        <is>
          <t>100.00</t>
        </is>
      </c>
    </row>
    <row collapsed="false" customFormat="false" customHeight="false" hidden="false" ht="12.1" outlineLevel="0" r="201">
      <c r="A201" s="5" t="s">
        <f>=HYPERLINK("https://www.leilaoonline.net/lote/detalhe/178250", "2090")</f>
      </c>
      <c r="B201" s="4" t="s">
        <f>=HYPERLINK("https://www.leilaoonline.net/lote/detalhe/178250", " Filmadora Panasonic no estado 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500,00</t>
        </is>
      </c>
      <c r="F201" s="4" t="inlineStr">
        <is>
          <t>100.00</t>
        </is>
      </c>
    </row>
    <row collapsed="false" customFormat="false" customHeight="false" hidden="false" ht="12.1" outlineLevel="0" r="202">
      <c r="A202" s="5" t="s">
        <f>=HYPERLINK("https://www.leilaoonline.net/lote/detalhe/178277", "2091")</f>
      </c>
      <c r="B202" s="4" t="s">
        <f>=HYPERLINK("https://www.leilaoonline.net/lote/detalhe/178277", " 3 em 1 CCE sem caixas, antigo no estado 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300,00</t>
        </is>
      </c>
      <c r="F202" s="4" t="inlineStr">
        <is>
          <t>50.00</t>
        </is>
      </c>
    </row>
    <row collapsed="false" customFormat="false" customHeight="false" hidden="false" ht="12.1" outlineLevel="0" r="203">
      <c r="A203" s="5" t="s">
        <f>=HYPERLINK("https://www.leilaoonline.net/lote/detalhe/178252", "2092")</f>
      </c>
      <c r="B203" s="4" t="s">
        <f>=HYPERLINK("https://www.leilaoonline.net/lote/detalhe/178252", " radio portátil Philips antigo no estado 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200,00</t>
        </is>
      </c>
      <c r="F203" s="4" t="inlineStr">
        <is>
          <t>50.00</t>
        </is>
      </c>
    </row>
    <row collapsed="false" customFormat="false" customHeight="false" hidden="false" ht="12.1" outlineLevel="0" r="204">
      <c r="A204" s="5" t="s">
        <f>=HYPERLINK("https://www.leilaoonline.net/lote/detalhe/178266", "2093")</f>
      </c>
      <c r="B204" s="4" t="s">
        <f>=HYPERLINK("https://www.leilaoonline.net/lote/detalhe/178266", " radio portátil National antigo, no estado 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200,00</t>
        </is>
      </c>
      <c r="F204" s="4" t="inlineStr">
        <is>
          <t>50.00</t>
        </is>
      </c>
    </row>
    <row collapsed="false" customFormat="false" customHeight="false" hidden="false" ht="12.1" outlineLevel="0" r="205">
      <c r="A205" s="5" t="s">
        <f>=HYPERLINK("https://www.leilaoonline.net/lote/detalhe/178263", "2094")</f>
      </c>
      <c r="B205" s="4" t="s">
        <f>=HYPERLINK("https://www.leilaoonline.net/lote/detalhe/178263", " radio portátil antigo no estado 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200,00</t>
        </is>
      </c>
      <c r="F205" s="4" t="inlineStr">
        <is>
          <t>50.00</t>
        </is>
      </c>
    </row>
    <row collapsed="false" customFormat="false" customHeight="false" hidden="false" ht="12.1" outlineLevel="0" r="206">
      <c r="A206" s="5" t="s">
        <f>=HYPERLINK("https://www.leilaoonline.net/lote/detalhe/178265", "2095")</f>
      </c>
      <c r="B206" s="4" t="s">
        <f>=HYPERLINK("https://www.leilaoonline.net/lote/detalhe/178265", " radio relógio National antigo no estado 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150,00</t>
        </is>
      </c>
      <c r="F206" s="4" t="inlineStr">
        <is>
          <t>50.00</t>
        </is>
      </c>
    </row>
    <row collapsed="false" customFormat="false" customHeight="false" hidden="false" ht="12.1" outlineLevel="0" r="207">
      <c r="A207" s="5" t="s">
        <f>=HYPERLINK("https://www.leilaoonline.net/lote/detalhe/178258", "2096")</f>
      </c>
      <c r="B207" s="4" t="s">
        <f>=HYPERLINK("https://www.leilaoonline.net/lote/detalhe/178258", " toca fita antigo Philips no estado")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200,00</t>
        </is>
      </c>
      <c r="F207" s="4" t="inlineStr">
        <is>
          <t>50.00</t>
        </is>
      </c>
    </row>
    <row collapsed="false" customFormat="false" customHeight="false" hidden="false" ht="12.1" outlineLevel="0" r="208">
      <c r="A208" s="5" t="s">
        <f>=HYPERLINK("https://www.leilaoonline.net/lote/detalhe/178271", "2097")</f>
      </c>
      <c r="B208" s="4" t="s">
        <f>=HYPERLINK("https://www.leilaoonline.net/lote/detalhe/178271", " reciver gradiente no estado 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500,00</t>
        </is>
      </c>
      <c r="F208" s="4" t="inlineStr">
        <is>
          <t>50.00</t>
        </is>
      </c>
    </row>
    <row collapsed="false" customFormat="false" customHeight="false" hidden="false" ht="12.1" outlineLevel="0" r="209">
      <c r="A209" s="5" t="s">
        <f>=HYPERLINK("https://www.leilaoonline.net/lote/detalhe/178255", "2098")</f>
      </c>
      <c r="B209" s="4" t="s">
        <f>=HYPERLINK("https://www.leilaoonline.net/lote/detalhe/178255", " reciver no estado 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500,00</t>
        </is>
      </c>
      <c r="F209" s="4" t="inlineStr">
        <is>
          <t>50.00</t>
        </is>
      </c>
    </row>
    <row collapsed="false" customFormat="false" customHeight="false" hidden="false" ht="12.1" outlineLevel="0" r="210">
      <c r="A210" s="5" t="s">
        <f>=HYPERLINK("https://www.leilaoonline.net/lote/detalhe/178257", "2100")</f>
      </c>
      <c r="B210" s="4" t="s">
        <f>=HYPERLINK("https://www.leilaoonline.net/lote/detalhe/178257", " reciver gradiente no estado 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500,00</t>
        </is>
      </c>
      <c r="F210" s="4" t="inlineStr">
        <is>
          <t>50.00</t>
        </is>
      </c>
    </row>
    <row collapsed="false" customFormat="false" customHeight="false" hidden="false" ht="12.1" outlineLevel="0" r="211">
      <c r="A211" s="5" t="s">
        <f>=HYPERLINK("https://www.leilaoonline.net/lote/detalhe/178262", "2102")</f>
      </c>
      <c r="B211" s="4" t="s">
        <f>=HYPERLINK("https://www.leilaoonline.net/lote/detalhe/178262", " telefone antigo 2 peças no estado")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100,00</t>
        </is>
      </c>
      <c r="F211" s="4" t="inlineStr">
        <is>
          <t>50.00</t>
        </is>
      </c>
    </row>
    <row collapsed="false" customFormat="false" customHeight="false" hidden="false" ht="12.1" outlineLevel="0" r="212">
      <c r="A212" s="5" t="s">
        <f>=HYPERLINK("https://www.leilaoonline.net/lote/detalhe/178268", "2103")</f>
      </c>
      <c r="B212" s="4" t="s">
        <f>=HYPERLINK("https://www.leilaoonline.net/lote/detalhe/178268", " replica gramofone cópia autentica 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800,00</t>
        </is>
      </c>
      <c r="F212" s="4" t="inlineStr">
        <is>
          <t>50.00</t>
        </is>
      </c>
    </row>
    <row collapsed="false" customFormat="false" customHeight="false" hidden="false" ht="12.1" outlineLevel="0" r="213">
      <c r="A213" s="5" t="s">
        <f>=HYPERLINK("https://www.leilaoonline.net/lote/detalhe/178264", "2104")</f>
      </c>
      <c r="B213" s="4" t="s">
        <f>=HYPERLINK("https://www.leilaoonline.net/lote/detalhe/178264", " avião aero modelismo com motor a gasolina faltando controle 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800,00</t>
        </is>
      </c>
      <c r="F213" s="4" t="inlineStr">
        <is>
          <t>50.00</t>
        </is>
      </c>
    </row>
    <row collapsed="false" customFormat="false" customHeight="false" hidden="false" ht="12.1" outlineLevel="0" r="214">
      <c r="A214" s="5" t="s">
        <f>=HYPERLINK("https://www.leilaoonline.net/lote/detalhe/178278", "2105")</f>
      </c>
      <c r="B214" s="4" t="s">
        <f>=HYPERLINK("https://www.leilaoonline.net/lote/detalhe/178278", " rádio toca fitas e cd várias marcas 10 peças no estado 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650,00</t>
        </is>
      </c>
      <c r="F214" s="4" t="inlineStr">
        <is>
          <t>50.00</t>
        </is>
      </c>
    </row>
    <row collapsed="false" customFormat="false" customHeight="false" hidden="false" ht="12.1" outlineLevel="0" r="215">
      <c r="A215" s="5" t="s">
        <f>=HYPERLINK("https://www.leilaoonline.net/lote/detalhe/178280", "2109")</f>
      </c>
      <c r="B215" s="4" t="s">
        <f>=HYPERLINK("https://www.leilaoonline.net/lote/detalhe/178280", "Cristaleira antiga, restaurada sem detalhes 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1.250,00</t>
        </is>
      </c>
      <c r="F215" s="4" t="inlineStr">
        <is>
          <t>250.00</t>
        </is>
      </c>
    </row>
    <row collapsed="false" customFormat="false" customHeight="false" hidden="false" ht="12.1" outlineLevel="0" r="216">
      <c r="A216" s="5" t="s">
        <f>=HYPERLINK("https://www.leilaoonline.net/lote/detalhe/178281", "2110")</f>
      </c>
      <c r="B216" s="4" t="s">
        <f>=HYPERLINK("https://www.leilaoonline.net/lote/detalhe/178281", "Cômoda Penteadeira antiga restaurada sem detalhes")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1.100,00</t>
        </is>
      </c>
      <c r="F216" s="4" t="inlineStr">
        <is>
          <t>250.00</t>
        </is>
      </c>
    </row>
    <row collapsed="false" customFormat="false" customHeight="false" hidden="false" ht="12.1" outlineLevel="0" r="217">
      <c r="A217" s="5" t="s">
        <f>=HYPERLINK("https://www.leilaoonline.net/lote/detalhe/178300", "2113")</f>
      </c>
      <c r="B217" s="4" t="s">
        <f>=HYPERLINK("https://www.leilaoonline.net/lote/detalhe/178300", " Aprox. 22 pares de molas dianteira G6 adiante original. 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3.500,00</t>
        </is>
      </c>
      <c r="F217" s="4" t="inlineStr">
        <is>
          <t>100.00</t>
        </is>
      </c>
    </row>
    <row collapsed="false" customFormat="false" customHeight="false" hidden="false" ht="12.1" outlineLevel="0" r="218">
      <c r="A218" s="5" t="s">
        <f>=HYPERLINK("https://www.leilaoonline.net/lote/detalhe/178301", "2114")</f>
      </c>
      <c r="B218" s="4" t="s">
        <f>=HYPERLINK("https://www.leilaoonline.net/lote/detalhe/178301", " Geladeira")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300,00</t>
        </is>
      </c>
      <c r="F218" s="4" t="inlineStr">
        <is>
          <t>100.00</t>
        </is>
      </c>
    </row>
    <row collapsed="false" customFormat="false" customHeight="false" hidden="false" ht="12.1" outlineLevel="0" r="219">
      <c r="A219" s="5" t="s">
        <f>=HYPERLINK("https://www.leilaoonline.net/lote/detalhe/178302", "2115")</f>
      </c>
      <c r="B219" s="4" t="s">
        <f>=HYPERLINK("https://www.leilaoonline.net/lote/detalhe/178302", "Auto clave")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750,00</t>
        </is>
      </c>
      <c r="F219" s="4" t="inlineStr">
        <is>
          <t>200.00</t>
        </is>
      </c>
    </row>
    <row collapsed="false" customFormat="false" customHeight="false" hidden="false" ht="12.1" outlineLevel="0" r="220">
      <c r="A220" s="5" t="s">
        <f>=HYPERLINK("https://www.leilaoonline.net/lote/detalhe/178303", "2116")</f>
      </c>
      <c r="B220" s="4" t="s">
        <f>=HYPERLINK("https://www.leilaoonline.net/lote/detalhe/178303", "GM Opala Comodoro Ano 1981/81. Álcool")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16.000,00</t>
        </is>
      </c>
      <c r="F220" s="4" t="inlineStr">
        <is>
          <t>250.00</t>
        </is>
      </c>
    </row>
    <row collapsed="false" customFormat="false" customHeight="false" hidden="false" ht="12.1" outlineLevel="0" r="221">
      <c r="A221" s="5" t="s">
        <f>=HYPERLINK("https://www.leilaoonline.net/lote/detalhe/178304", "2117")</f>
      </c>
      <c r="B221" s="4" t="s">
        <f>=HYPERLINK("https://www.leilaoonline.net/lote/detalhe/178304", "Esteira elétrica")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750,00</t>
        </is>
      </c>
      <c r="F221" s="4" t="inlineStr">
        <is>
          <t>200.00</t>
        </is>
      </c>
    </row>
    <row collapsed="false" customFormat="false" customHeight="false" hidden="false" ht="12.1" outlineLevel="0" r="222">
      <c r="A222" s="5" t="s">
        <f>=HYPERLINK("https://www.leilaoonline.net/lote/detalhe/178353", "2121")</f>
      </c>
      <c r="B222" s="4" t="s">
        <f>=HYPERLINK("https://www.leilaoonline.net/lote/detalhe/178353", " Rádio")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300,00</t>
        </is>
      </c>
      <c r="F222" s="4" t="inlineStr">
        <is>
          <t>50.00</t>
        </is>
      </c>
    </row>
    <row collapsed="false" customFormat="false" customHeight="false" hidden="false" ht="12.1" outlineLevel="0" r="223">
      <c r="A223" s="5" t="s">
        <f>=HYPERLINK("https://www.leilaoonline.net/lote/detalhe/178357", "2122")</f>
      </c>
      <c r="B223" s="4" t="s">
        <f>=HYPERLINK("https://www.leilaoonline.net/lote/detalhe/178357", " Rádio")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300,00</t>
        </is>
      </c>
      <c r="F223" s="4" t="inlineStr">
        <is>
          <t>50.00</t>
        </is>
      </c>
    </row>
    <row collapsed="false" customFormat="false" customHeight="false" hidden="false" ht="12.1" outlineLevel="0" r="224">
      <c r="A224" s="5" t="s">
        <f>=HYPERLINK("https://www.leilaoonline.net/lote/detalhe/178355", "2123")</f>
      </c>
      <c r="B224" s="4" t="s">
        <f>=HYPERLINK("https://www.leilaoonline.net/lote/detalhe/178355", " Rádio 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300,00</t>
        </is>
      </c>
      <c r="F224" s="4" t="inlineStr">
        <is>
          <t>50.00</t>
        </is>
      </c>
    </row>
    <row collapsed="false" customFormat="false" customHeight="false" hidden="false" ht="12.1" outlineLevel="0" r="225">
      <c r="A225" s="5" t="s">
        <f>=HYPERLINK("https://www.leilaoonline.net/lote/detalhe/178358", "2124")</f>
      </c>
      <c r="B225" s="4" t="s">
        <f>=HYPERLINK("https://www.leilaoonline.net/lote/detalhe/178358", " 10 peças bombas para água com fonte 110v ou 220v")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1.100,00</t>
        </is>
      </c>
      <c r="F225" s="4" t="inlineStr">
        <is>
          <t>150.00</t>
        </is>
      </c>
    </row>
    <row collapsed="false" customFormat="false" customHeight="false" hidden="false" ht="12.1" outlineLevel="0" r="226">
      <c r="A226" s="5" t="s">
        <f>=HYPERLINK("https://www.leilaoonline.net/lote/detalhe/178356", "2127")</f>
      </c>
      <c r="B226" s="4" t="s">
        <f>=HYPERLINK("https://www.leilaoonline.net/lote/detalhe/178356", " Projetor de filmes 8mm 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900,00</t>
        </is>
      </c>
      <c r="F226" s="4" t="inlineStr">
        <is>
          <t>150.00</t>
        </is>
      </c>
    </row>
    <row collapsed="false" customFormat="false" customHeight="false" hidden="false" ht="12.1" outlineLevel="0" r="227">
      <c r="A227" s="5" t="s">
        <f>=HYPERLINK("https://www.leilaoonline.net/lote/detalhe/178352", "2129")</f>
      </c>
      <c r="B227" s="4" t="s">
        <f>=HYPERLINK("https://www.leilaoonline.net/lote/detalhe/178352", " Autocrave")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900,00</t>
        </is>
      </c>
      <c r="F227" s="4" t="inlineStr">
        <is>
          <t>150.00</t>
        </is>
      </c>
    </row>
    <row collapsed="false" customFormat="false" customHeight="false" hidden="false" ht="12.1" outlineLevel="0" r="228">
      <c r="A228" s="5" t="s">
        <f>=HYPERLINK("https://www.leilaoonline.net/lote/detalhe/178354", "2130")</f>
      </c>
      <c r="B228" s="4" t="s">
        <f>=HYPERLINK("https://www.leilaoonline.net/lote/detalhe/178354", " Esteira")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900,00</t>
        </is>
      </c>
      <c r="F228" s="4" t="inlineStr">
        <is>
          <t>150.00</t>
        </is>
      </c>
    </row>
    <row collapsed="false" customFormat="false" customHeight="false" hidden="false" ht="12.1" outlineLevel="0" r="229">
      <c r="A229" s="5" t="s">
        <f>=HYPERLINK("https://www.leilaoonline.net/lote/detalhe/178350", "3001")</f>
      </c>
      <c r="B229" s="4" t="s">
        <f>=HYPERLINK("https://www.leilaoonline.net/lote/detalhe/178350", " Lote com TVs, Placas de TVs, autofalantes de TVs, Placas de wi-fi, PLACA DE CAPTURA PIXEVIEW, e Placas Diversas. Veja relação de itens.")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10.000,00</t>
        </is>
      </c>
      <c r="F229" s="4" t="inlineStr">
        <is>
          <t>200.00</t>
        </is>
      </c>
    </row>
    <row collapsed="false" customFormat="false" customHeight="false" hidden="false" ht="12.1" outlineLevel="0" r="230">
      <c r="A230" s="5" t="s">
        <f>=HYPERLINK("https://www.leilaoonline.net/lote/detalhe/178348", "3002")</f>
      </c>
      <c r="B230" s="4" t="s">
        <f>=HYPERLINK("https://www.leilaoonline.net/lote/detalhe/178348", " Lote com Placas de Computador, processadores, roteadores, gabinetes de TV, cooler, modem, fontes, leitores de CD/DVD/ e leitores de cartão. Veja relação de itens.")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10.000,00</t>
        </is>
      </c>
      <c r="F230" s="4" t="inlineStr">
        <is>
          <t>200.00</t>
        </is>
      </c>
    </row>
    <row collapsed="false" customFormat="false" customHeight="false" hidden="false" ht="12.1" outlineLevel="0" r="231">
      <c r="A231" s="5" t="s">
        <f>=HYPERLINK("https://www.leilaoonline.net/lote/detalhe/178351", "3003")</f>
      </c>
      <c r="B231" s="4" t="s">
        <f>=HYPERLINK("https://www.leilaoonline.net/lote/detalhe/178351", " Lote com Notebooks, placas mãe de notebooks e telas de notebook. Conforme relação de itens")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5.000,00</t>
        </is>
      </c>
      <c r="F231" s="4" t="inlineStr">
        <is>
          <t>200.00</t>
        </is>
      </c>
    </row>
    <row collapsed="false" customFormat="false" customHeight="false" hidden="false" ht="12.1" outlineLevel="0" r="232">
      <c r="A232" s="5" t="s">
        <f>=HYPERLINK("https://www.leilaoonline.net/lote/detalhe/178349", "3004")</f>
      </c>
      <c r="B232" s="4" t="s">
        <f>=HYPERLINK("https://www.leilaoonline.net/lote/detalhe/178349", " Lote de itens variados conforme relação.")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5.000,00</t>
        </is>
      </c>
      <c r="F232" s="4" t="inlineStr">
        <is>
          <t>200.00</t>
        </is>
      </c>
    </row>
    <row collapsed="false" customFormat="false" customHeight="false" hidden="false" ht="12.1" outlineLevel="0" r="233">
      <c r="A233" s="5" t="s">
        <f>=HYPERLINK("https://www.leilaoonline.net/lote/detalhe/178361", "3005")</f>
      </c>
      <c r="B233" s="4" t="s">
        <f>=HYPERLINK("https://www.leilaoonline.net/lote/detalhe/178361", " 1 Maquina de Costura Industrial Reta Bother, 1 Maquina de Costura de Braço Piffaf")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900,00</t>
        </is>
      </c>
      <c r="F233" s="4" t="inlineStr">
        <is>
          <t>150.00</t>
        </is>
      </c>
    </row>
    <row collapsed="false" customFormat="false" customHeight="false" hidden="false" ht="12.1" outlineLevel="0" r="234">
      <c r="A234" s="5" t="s">
        <f>=HYPERLINK("https://www.leilaoonline.net/lote/detalhe/178360", "3006")</f>
      </c>
      <c r="B234" s="4" t="s">
        <f>=HYPERLINK("https://www.leilaoonline.net/lote/detalhe/178360", " Lixadeira Para Acabamento Sapateiro 3 Pontas, Lixadeira Para Acabamento Sapateiro 6 Pontas e Compresseor Ferrari 24 l")</f>
      </c>
      <c r="C234" s="4" t="inlineStr">
        <is>
          <t>Não vendido</t>
        </is>
      </c>
      <c r="D234" s="4" t="inlineStr">
        <is>
          <t>0</t>
        </is>
      </c>
      <c r="E234" s="5" t="inlineStr">
        <is>
          <t>700,00</t>
        </is>
      </c>
      <c r="F234" s="4" t="inlineStr">
        <is>
          <t>150.00</t>
        </is>
      </c>
    </row>
    <row collapsed="false" customFormat="false" customHeight="false" hidden="false" ht="12.1" outlineLevel="0" r="235">
      <c r="A235" s="5" t="s">
        <f>=HYPERLINK("https://www.leilaoonline.net/lote/detalhe/178363", "3007")</f>
      </c>
      <c r="B235" s="4" t="s">
        <f>=HYPERLINK("https://www.leilaoonline.net/lote/detalhe/178363", " Forno Industrial Helmo a gás 350°")</f>
      </c>
      <c r="C235" s="4" t="inlineStr">
        <is>
          <t>Não vendido</t>
        </is>
      </c>
      <c r="D235" s="4" t="inlineStr">
        <is>
          <t>0</t>
        </is>
      </c>
      <c r="E235" s="5" t="inlineStr">
        <is>
          <t>900,00</t>
        </is>
      </c>
      <c r="F235" s="4" t="inlineStr">
        <is>
          <t>150.00</t>
        </is>
      </c>
    </row>
    <row collapsed="false" customFormat="false" customHeight="false" hidden="false" ht="12.1" outlineLevel="0" r="236">
      <c r="A236" s="5" t="s">
        <f>=HYPERLINK("https://www.leilaoonline.net/lote/detalhe/178364", "3008")</f>
      </c>
      <c r="B236" s="4" t="s">
        <f>=HYPERLINK("https://www.leilaoonline.net/lote/detalhe/178364", " Rampa de Madeira Para Treinamento de Fisioterapia com 3 degraus")</f>
      </c>
      <c r="C236" s="4" t="inlineStr">
        <is>
          <t>Não vendido</t>
        </is>
      </c>
      <c r="D236" s="4" t="inlineStr">
        <is>
          <t>0</t>
        </is>
      </c>
      <c r="E236" s="5" t="inlineStr">
        <is>
          <t>700,00</t>
        </is>
      </c>
      <c r="F236" s="4" t="inlineStr">
        <is>
          <t>150.00</t>
        </is>
      </c>
    </row>
    <row collapsed="false" customFormat="false" customHeight="false" hidden="false" ht="12.1" outlineLevel="0" r="237">
      <c r="A237" s="5" t="s">
        <f>=HYPERLINK("https://www.leilaoonline.net/lote/detalhe/178359", "3009")</f>
      </c>
      <c r="B237" s="4" t="s">
        <f>=HYPERLINK("https://www.leilaoonline.net/lote/detalhe/178359", " 2 Cadeiras de Rodas Infantil e 1 Cadeira de Rodas Adulto")</f>
      </c>
      <c r="C237" s="4" t="inlineStr">
        <is>
          <t>Não vendido</t>
        </is>
      </c>
      <c r="D237" s="4" t="inlineStr">
        <is>
          <t>0</t>
        </is>
      </c>
      <c r="E237" s="5" t="inlineStr">
        <is>
          <t>1.500,00</t>
        </is>
      </c>
      <c r="F237" s="4" t="inlineStr">
        <is>
          <t>150.00</t>
        </is>
      </c>
    </row>
    <row collapsed="false" customFormat="false" customHeight="false" hidden="false" ht="12.1" outlineLevel="0" r="238">
      <c r="A238" s="5" t="s">
        <f>=HYPERLINK("https://www.leilaoonline.net/lote/detalhe/178362", "3010")</f>
      </c>
      <c r="B238" s="4" t="s">
        <f>=HYPERLINK("https://www.leilaoonline.net/lote/detalhe/178362", " Acessórios Diversos - Pós hospitalares - Vide relação em anexo. ")</f>
      </c>
      <c r="C238" s="4" t="inlineStr">
        <is>
          <t>Não vendido</t>
        </is>
      </c>
      <c r="D238" s="4" t="inlineStr">
        <is>
          <t>0</t>
        </is>
      </c>
      <c r="E238" s="5" t="inlineStr">
        <is>
          <t>9.000,00</t>
        </is>
      </c>
      <c r="F238" s="4" t="inlineStr">
        <is>
          <t>200.00</t>
        </is>
      </c>
    </row>
    <row collapsed="false" customFormat="false" customHeight="false" hidden="false" ht="12.1" outlineLevel="0" r="239">
      <c r="A239" s="5" t="s">
        <f>=HYPERLINK("https://www.leilaoonline.net/lote/detalhe/178365", "5001")</f>
      </c>
      <c r="B239" s="4" t="s">
        <f>=HYPERLINK("https://www.leilaoonline.net/lote/detalhe/178365", " APROX. 5.300 KG DE TUBOS VARIADOS CONFORME ESPECIFICAÇÔES")</f>
      </c>
      <c r="C239" s="4" t="inlineStr">
        <is>
          <t>Não vendido</t>
        </is>
      </c>
      <c r="D239" s="4" t="inlineStr">
        <is>
          <t>1</t>
        </is>
      </c>
      <c r="E239" s="5" t="inlineStr">
        <is>
          <t>20.000,00</t>
        </is>
      </c>
      <c r="F239" s="4" t="inlineStr">
        <is>
          <t>250.00</t>
        </is>
      </c>
    </row>
    <row collapsed="false" customFormat="false" customHeight="false" hidden="false" ht="12.1" outlineLevel="0" r="240">
      <c r="A240" s="5" t="s">
        <f>=HYPERLINK("https://www.leilaoonline.net/lote/detalhe/178366", "5002")</f>
      </c>
      <c r="B240" s="4" t="s">
        <f>=HYPERLINK("https://www.leilaoonline.net/lote/detalhe/178366", " APROX. 670 KG DE TIRAS, GUIAS, PERFIS E MAIS. CONFORME ESPECIFICAÇÔES")</f>
      </c>
      <c r="C240" s="4" t="inlineStr">
        <is>
          <t>Não vendido</t>
        </is>
      </c>
      <c r="D240" s="4" t="inlineStr">
        <is>
          <t>0</t>
        </is>
      </c>
      <c r="E240" s="5" t="inlineStr">
        <is>
          <t>1.800,00</t>
        </is>
      </c>
      <c r="F240" s="4" t="inlineStr">
        <is>
          <t>200.00</t>
        </is>
      </c>
    </row>
    <row collapsed="false" customFormat="false" customHeight="false" hidden="false" ht="12.1" outlineLevel="0" r="241">
      <c r="A241" s="5" t="s">
        <f>=HYPERLINK("https://www.leilaoonline.net/lote/detalhe/178410", "5011")</f>
      </c>
      <c r="B241" s="4" t="s">
        <f>=HYPERLINK("https://www.leilaoonline.net/lote/detalhe/178410", "CRISTALEIRA")</f>
      </c>
      <c r="C241" s="4" t="inlineStr">
        <is>
          <t>Não vendido</t>
        </is>
      </c>
      <c r="D241" s="4" t="inlineStr">
        <is>
          <t>0</t>
        </is>
      </c>
      <c r="E241" s="5" t="inlineStr">
        <is>
          <t>1.500,00</t>
        </is>
      </c>
      <c r="F241" s="4" t="inlineStr">
        <is>
          <t>200.00</t>
        </is>
      </c>
    </row>
    <row collapsed="false" customFormat="false" customHeight="false" hidden="false" ht="12.1" outlineLevel="0" r="242">
      <c r="A242" s="5" t="s">
        <f>=HYPERLINK("https://www.leilaoonline.net/lote/detalhe/178411", "5012")</f>
      </c>
      <c r="B242" s="4" t="s">
        <f>=HYPERLINK("https://www.leilaoonline.net/lote/detalhe/178411", "CRISTALEIRA")</f>
      </c>
      <c r="C242" s="4" t="inlineStr">
        <is>
          <t>Não vendido</t>
        </is>
      </c>
      <c r="D242" s="4" t="inlineStr">
        <is>
          <t>0</t>
        </is>
      </c>
      <c r="E242" s="5" t="inlineStr">
        <is>
          <t>1.000,00</t>
        </is>
      </c>
      <c r="F242" s="4" t="inlineStr">
        <is>
          <t>200.00</t>
        </is>
      </c>
    </row>
    <row collapsed="false" customFormat="false" customHeight="false" hidden="false" ht="12.1" outlineLevel="0" r="243">
      <c r="A243" s="5" t="s">
        <f>=HYPERLINK("https://www.leilaoonline.net/lote/detalhe/178412", "5013")</f>
      </c>
      <c r="B243" s="4" t="s">
        <f>=HYPERLINK("https://www.leilaoonline.net/lote/detalhe/178412", "CRISTALEIRA")</f>
      </c>
      <c r="C243" s="4" t="inlineStr">
        <is>
          <t>Não vendido</t>
        </is>
      </c>
      <c r="D243" s="4" t="inlineStr">
        <is>
          <t>0</t>
        </is>
      </c>
      <c r="E243" s="5" t="inlineStr">
        <is>
          <t>1.000,00</t>
        </is>
      </c>
      <c r="F243" s="4" t="inlineStr">
        <is>
          <t>200.00</t>
        </is>
      </c>
    </row>
    <row collapsed="false" customFormat="false" customHeight="false" hidden="false" ht="12.1" outlineLevel="0" r="244">
      <c r="A244" s="5" t="s">
        <f>=HYPERLINK("https://www.leilaoonline.net/lote/detalhe/178413", "5014")</f>
      </c>
      <c r="B244" s="4" t="s">
        <f>=HYPERLINK("https://www.leilaoonline.net/lote/detalhe/178413", "PRATELEIRA")</f>
      </c>
      <c r="C244" s="4" t="inlineStr">
        <is>
          <t>Não vendido</t>
        </is>
      </c>
      <c r="D244" s="4" t="inlineStr">
        <is>
          <t>0</t>
        </is>
      </c>
      <c r="E244" s="5" t="inlineStr">
        <is>
          <t>250,00</t>
        </is>
      </c>
      <c r="F244" s="4" t="inlineStr">
        <is>
          <t>50.00</t>
        </is>
      </c>
    </row>
    <row collapsed="false" customFormat="false" customHeight="false" hidden="false" ht="12.1" outlineLevel="0" r="245">
      <c r="A245" s="5" t="s">
        <f>=HYPERLINK("https://www.leilaoonline.net/lote/detalhe/178414", "5015")</f>
      </c>
      <c r="B245" s="4" t="s">
        <f>=HYPERLINK("https://www.leilaoonline.net/lote/detalhe/178414", "CADEIRA DE BALANÇO ANTIGA")</f>
      </c>
      <c r="C245" s="4" t="inlineStr">
        <is>
          <t>Vendido</t>
        </is>
      </c>
      <c r="D245" s="4" t="inlineStr">
        <is>
          <t>2</t>
        </is>
      </c>
      <c r="E245" s="5" t="inlineStr">
        <is>
          <t>400,00</t>
        </is>
      </c>
      <c r="F245" s="4" t="inlineStr">
        <is>
          <t>100.00</t>
        </is>
      </c>
    </row>
    <row collapsed="false" customFormat="false" customHeight="false" hidden="false" ht="12.1" outlineLevel="0" r="246">
      <c r="A246" s="5" t="s">
        <f>=HYPERLINK("https://www.leilaoonline.net/lote/detalhe/178415", "5016")</f>
      </c>
      <c r="B246" s="4" t="s">
        <f>=HYPERLINK("https://www.leilaoonline.net/lote/detalhe/178415", "BALCÃO ARMÁRIO COM DUAS PORTAS")</f>
      </c>
      <c r="C246" s="4" t="inlineStr">
        <is>
          <t>Não vendido</t>
        </is>
      </c>
      <c r="D246" s="4" t="inlineStr">
        <is>
          <t>0</t>
        </is>
      </c>
      <c r="E246" s="5" t="inlineStr">
        <is>
          <t>300,00</t>
        </is>
      </c>
      <c r="F246" s="4" t="inlineStr">
        <is>
          <t>100.00</t>
        </is>
      </c>
    </row>
    <row collapsed="false" customFormat="false" customHeight="false" hidden="false" ht="12.1" outlineLevel="0" r="247">
      <c r="A247" s="5" t="s">
        <f>=HYPERLINK("https://www.leilaoonline.net/lote/detalhe/178416", "5017")</f>
      </c>
      <c r="B247" s="4" t="s">
        <f>=HYPERLINK("https://www.leilaoonline.net/lote/detalhe/178416", "CABIDEIRO ANTIGO")</f>
      </c>
      <c r="C247" s="4" t="inlineStr">
        <is>
          <t>Não vendido</t>
        </is>
      </c>
      <c r="D247" s="4" t="inlineStr">
        <is>
          <t>0</t>
        </is>
      </c>
      <c r="E247" s="5" t="inlineStr">
        <is>
          <t>300,00</t>
        </is>
      </c>
      <c r="F247" s="4" t="inlineStr">
        <is>
          <t>100.00</t>
        </is>
      </c>
    </row>
    <row collapsed="false" customFormat="false" customHeight="false" hidden="false" ht="12.1" outlineLevel="0" r="248">
      <c r="A248" s="5" t="s">
        <f>=HYPERLINK("https://www.leilaoonline.net/lote/detalhe/178419", "5018")</f>
      </c>
      <c r="B248" s="4" t="s">
        <f>=HYPERLINK("https://www.leilaoonline.net/lote/detalhe/178419", " BARRIL DE 200 LITROS")</f>
      </c>
      <c r="C248" s="4" t="inlineStr">
        <is>
          <t>Não vendido</t>
        </is>
      </c>
      <c r="D248" s="4" t="inlineStr">
        <is>
          <t>0</t>
        </is>
      </c>
      <c r="E248" s="5" t="inlineStr">
        <is>
          <t>500,00</t>
        </is>
      </c>
      <c r="F248" s="4" t="inlineStr">
        <is>
          <t>200.00</t>
        </is>
      </c>
    </row>
    <row collapsed="false" customFormat="false" customHeight="false" hidden="false" ht="12.1" outlineLevel="0" r="249">
      <c r="A249" s="5" t="s">
        <f>=HYPERLINK("https://www.leilaoonline.net/lote/detalhe/178424", "5019")</f>
      </c>
      <c r="B249" s="4" t="s">
        <f>=HYPERLINK("https://www.leilaoonline.net/lote/detalhe/178424", " BARRIL DE 200 LITROS")</f>
      </c>
      <c r="C249" s="4" t="inlineStr">
        <is>
          <t>Não vendido</t>
        </is>
      </c>
      <c r="D249" s="4" t="inlineStr">
        <is>
          <t>0</t>
        </is>
      </c>
      <c r="E249" s="5" t="inlineStr">
        <is>
          <t>500,00</t>
        </is>
      </c>
      <c r="F249" s="4" t="inlineStr">
        <is>
          <t>200.00</t>
        </is>
      </c>
    </row>
    <row collapsed="false" customFormat="false" customHeight="false" hidden="false" ht="12.1" outlineLevel="0" r="250">
      <c r="A250" s="5" t="s">
        <f>=HYPERLINK("https://www.leilaoonline.net/lote/detalhe/178422", "5020")</f>
      </c>
      <c r="B250" s="4" t="s">
        <f>=HYPERLINK("https://www.leilaoonline.net/lote/detalhe/178422", " BARRIL DE 200 LITROS")</f>
      </c>
      <c r="C250" s="4" t="inlineStr">
        <is>
          <t>Não vendido</t>
        </is>
      </c>
      <c r="D250" s="4" t="inlineStr">
        <is>
          <t>0</t>
        </is>
      </c>
      <c r="E250" s="5" t="inlineStr">
        <is>
          <t>500,00</t>
        </is>
      </c>
      <c r="F250" s="4" t="inlineStr">
        <is>
          <t>200.00</t>
        </is>
      </c>
    </row>
    <row collapsed="false" customFormat="false" customHeight="false" hidden="false" ht="12.1" outlineLevel="0" r="251">
      <c r="A251" s="5" t="s">
        <f>=HYPERLINK("https://www.leilaoonline.net/lote/detalhe/178417", "5021")</f>
      </c>
      <c r="B251" s="4" t="s">
        <f>=HYPERLINK("https://www.leilaoonline.net/lote/detalhe/178417", " BARRIL DE 200 LITROS")</f>
      </c>
      <c r="C251" s="4" t="inlineStr">
        <is>
          <t>Não vendido</t>
        </is>
      </c>
      <c r="D251" s="4" t="inlineStr">
        <is>
          <t>0</t>
        </is>
      </c>
      <c r="E251" s="5" t="inlineStr">
        <is>
          <t>500,00</t>
        </is>
      </c>
      <c r="F251" s="4" t="inlineStr">
        <is>
          <t>200.00</t>
        </is>
      </c>
    </row>
    <row collapsed="false" customFormat="false" customHeight="false" hidden="false" ht="12.1" outlineLevel="0" r="252">
      <c r="A252" s="5" t="s">
        <f>=HYPERLINK("https://www.leilaoonline.net/lote/detalhe/178420", "5022")</f>
      </c>
      <c r="B252" s="4" t="s">
        <f>=HYPERLINK("https://www.leilaoonline.net/lote/detalhe/178420", " BARRIL DE 200 LITROS")</f>
      </c>
      <c r="C252" s="4" t="inlineStr">
        <is>
          <t>Vendido</t>
        </is>
      </c>
      <c r="D252" s="4" t="inlineStr">
        <is>
          <t>1</t>
        </is>
      </c>
      <c r="E252" s="5" t="inlineStr">
        <is>
          <t>500,00</t>
        </is>
      </c>
      <c r="F252" s="4" t="inlineStr">
        <is>
          <t>200.00</t>
        </is>
      </c>
    </row>
    <row collapsed="false" customFormat="false" customHeight="false" hidden="false" ht="12.1" outlineLevel="0" r="253">
      <c r="A253" s="5" t="s">
        <f>=HYPERLINK("https://www.leilaoonline.net/lote/detalhe/178426", "5023")</f>
      </c>
      <c r="B253" s="4" t="s">
        <f>=HYPERLINK("https://www.leilaoonline.net/lote/detalhe/178426", " BARRIL DE 200 LITROS")</f>
      </c>
      <c r="C253" s="4" t="inlineStr">
        <is>
          <t>Vendido</t>
        </is>
      </c>
      <c r="D253" s="4" t="inlineStr">
        <is>
          <t>1</t>
        </is>
      </c>
      <c r="E253" s="5" t="inlineStr">
        <is>
          <t>500,00</t>
        </is>
      </c>
      <c r="F253" s="4" t="inlineStr">
        <is>
          <t>200.00</t>
        </is>
      </c>
    </row>
    <row collapsed="false" customFormat="false" customHeight="false" hidden="false" ht="12.1" outlineLevel="0" r="254">
      <c r="A254" s="5" t="s">
        <f>=HYPERLINK("https://www.leilaoonline.net/lote/detalhe/178425", "5024")</f>
      </c>
      <c r="B254" s="4" t="s">
        <f>=HYPERLINK("https://www.leilaoonline.net/lote/detalhe/178425", " BARRIL DE 200 LITROS")</f>
      </c>
      <c r="C254" s="4" t="inlineStr">
        <is>
          <t>Não vendido</t>
        </is>
      </c>
      <c r="D254" s="4" t="inlineStr">
        <is>
          <t>0</t>
        </is>
      </c>
      <c r="E254" s="5" t="inlineStr">
        <is>
          <t>500,00</t>
        </is>
      </c>
      <c r="F254" s="4" t="inlineStr">
        <is>
          <t>200.00</t>
        </is>
      </c>
    </row>
    <row collapsed="false" customFormat="false" customHeight="false" hidden="false" ht="12.1" outlineLevel="0" r="255">
      <c r="A255" s="5" t="s">
        <f>=HYPERLINK("https://www.leilaoonline.net/lote/detalhe/178418", "5025")</f>
      </c>
      <c r="B255" s="4" t="s">
        <f>=HYPERLINK("https://www.leilaoonline.net/lote/detalhe/178418", " BARRIL DE 200 LITROS")</f>
      </c>
      <c r="C255" s="4" t="inlineStr">
        <is>
          <t>Não vendido</t>
        </is>
      </c>
      <c r="D255" s="4" t="inlineStr">
        <is>
          <t>0</t>
        </is>
      </c>
      <c r="E255" s="5" t="inlineStr">
        <is>
          <t>500,00</t>
        </is>
      </c>
      <c r="F255" s="4" t="inlineStr">
        <is>
          <t>200.00</t>
        </is>
      </c>
    </row>
    <row collapsed="false" customFormat="false" customHeight="false" hidden="false" ht="12.1" outlineLevel="0" r="256">
      <c r="A256" s="5" t="s">
        <f>=HYPERLINK("https://www.leilaoonline.net/lote/detalhe/178421", "5026")</f>
      </c>
      <c r="B256" s="4" t="s">
        <f>=HYPERLINK("https://www.leilaoonline.net/lote/detalhe/178421", " BARRIL DE 200 LITROS")</f>
      </c>
      <c r="C256" s="4" t="inlineStr">
        <is>
          <t>Não vendido</t>
        </is>
      </c>
      <c r="D256" s="4" t="inlineStr">
        <is>
          <t>0</t>
        </is>
      </c>
      <c r="E256" s="5" t="inlineStr">
        <is>
          <t>500,00</t>
        </is>
      </c>
      <c r="F256" s="4" t="inlineStr">
        <is>
          <t>200.00</t>
        </is>
      </c>
    </row>
    <row collapsed="false" customFormat="false" customHeight="false" hidden="false" ht="12.1" outlineLevel="0" r="257">
      <c r="A257" s="5" t="s">
        <f>=HYPERLINK("https://www.leilaoonline.net/lote/detalhe/178423", "5027")</f>
      </c>
      <c r="B257" s="4" t="s">
        <f>=HYPERLINK("https://www.leilaoonline.net/lote/detalhe/178423", " BARRIL DE 200 LITROS")</f>
      </c>
      <c r="C257" s="4" t="inlineStr">
        <is>
          <t>Não vendido</t>
        </is>
      </c>
      <c r="D257" s="4" t="inlineStr">
        <is>
          <t>0</t>
        </is>
      </c>
      <c r="E257" s="5" t="inlineStr">
        <is>
          <t>500,00</t>
        </is>
      </c>
      <c r="F257" s="4" t="inlineStr">
        <is>
          <t>200.00</t>
        </is>
      </c>
    </row>
    <row collapsed="false" customFormat="false" customHeight="false" hidden="false" ht="12.1" outlineLevel="0" r="258">
      <c r="A258" s="5" t="s">
        <f>=HYPERLINK("https://www.leilaoonline.net/lote/detalhe/178432", "6001")</f>
      </c>
      <c r="B258" s="4" t="s">
        <f>=HYPERLINK("https://www.leilaoonline.net/lote/detalhe/178432", " Motocompressor de Ar MCV 076 220V 24lts./22kg")</f>
      </c>
      <c r="C258" s="4" t="inlineStr">
        <is>
          <t>Não vendido</t>
        </is>
      </c>
      <c r="D258" s="4" t="inlineStr">
        <is>
          <t>0</t>
        </is>
      </c>
      <c r="E258" s="5" t="inlineStr">
        <is>
          <t>300,00</t>
        </is>
      </c>
      <c r="F258" s="4" t="inlineStr">
        <is>
          <t>150.00</t>
        </is>
      </c>
    </row>
    <row collapsed="false" customFormat="false" customHeight="false" hidden="false" ht="12.1" outlineLevel="0" r="259">
      <c r="A259" s="5" t="s">
        <f>=HYPERLINK("https://www.leilaoonline.net/lote/detalhe/178430", "6002")</f>
      </c>
      <c r="B259" s="4" t="s">
        <f>=HYPERLINK("https://www.leilaoonline.net/lote/detalhe/178430", " 2 unidades de Bebedouro Elétrico para garrafão. 220V ")</f>
      </c>
      <c r="C259" s="4" t="inlineStr">
        <is>
          <t>Não vendido</t>
        </is>
      </c>
      <c r="D259" s="4" t="inlineStr">
        <is>
          <t>0</t>
        </is>
      </c>
      <c r="E259" s="5" t="inlineStr">
        <is>
          <t>250,00</t>
        </is>
      </c>
      <c r="F259" s="4" t="inlineStr">
        <is>
          <t>150.00</t>
        </is>
      </c>
    </row>
    <row collapsed="false" customFormat="false" customHeight="false" hidden="false" ht="12.1" outlineLevel="0" r="260">
      <c r="A260" s="5" t="s">
        <f>=HYPERLINK("https://www.leilaoonline.net/lote/detalhe/178428", "6003")</f>
      </c>
      <c r="B260" s="4" t="s">
        <f>=HYPERLINK("https://www.leilaoonline.net/lote/detalhe/178428", " Aprox. 25 Reatores Diversos")</f>
      </c>
      <c r="C260" s="4" t="inlineStr">
        <is>
          <t>Não vendido</t>
        </is>
      </c>
      <c r="D260" s="4" t="inlineStr">
        <is>
          <t>0</t>
        </is>
      </c>
      <c r="E260" s="5" t="inlineStr">
        <is>
          <t>500,00</t>
        </is>
      </c>
      <c r="F260" s="4" t="inlineStr">
        <is>
          <t>150.00</t>
        </is>
      </c>
    </row>
    <row collapsed="false" customFormat="false" customHeight="false" hidden="false" ht="12.1" outlineLevel="0" r="261">
      <c r="A261" s="5" t="s">
        <f>=HYPERLINK("https://www.leilaoonline.net/lote/detalhe/178427", "6004")</f>
      </c>
      <c r="B261" s="4" t="s">
        <f>=HYPERLINK("https://www.leilaoonline.net/lote/detalhe/178427", " 3 Máquinas de Solda ESAB")</f>
      </c>
      <c r="C261" s="4" t="inlineStr">
        <is>
          <t>Não vendido</t>
        </is>
      </c>
      <c r="D261" s="4" t="inlineStr">
        <is>
          <t>0</t>
        </is>
      </c>
      <c r="E261" s="5" t="inlineStr">
        <is>
          <t>500,00</t>
        </is>
      </c>
      <c r="F261" s="4" t="inlineStr">
        <is>
          <t>150.00</t>
        </is>
      </c>
    </row>
    <row collapsed="false" customFormat="false" customHeight="false" hidden="false" ht="12.1" outlineLevel="0" r="262">
      <c r="A262" s="5" t="s">
        <f>=HYPERLINK("https://www.leilaoonline.net/lote/detalhe/178429", "6006")</f>
      </c>
      <c r="B262" s="4" t="s">
        <f>=HYPERLINK("https://www.leilaoonline.net/lote/detalhe/178429", " Retífica Longa")</f>
      </c>
      <c r="C262" s="4" t="inlineStr">
        <is>
          <t>Não vendido</t>
        </is>
      </c>
      <c r="D262" s="4" t="inlineStr">
        <is>
          <t>0</t>
        </is>
      </c>
      <c r="E262" s="5" t="inlineStr">
        <is>
          <t>50,00</t>
        </is>
      </c>
      <c r="F262" s="4" t="inlineStr">
        <is>
          <t>150.00</t>
        </is>
      </c>
    </row>
    <row collapsed="false" customFormat="false" customHeight="false" hidden="false" ht="12.1" outlineLevel="0" r="263">
      <c r="A263" s="5" t="s">
        <f>=HYPERLINK("https://www.leilaoonline.net/lote/detalhe/178431", "6007")</f>
      </c>
      <c r="B263" s="4" t="s">
        <f>=HYPERLINK("https://www.leilaoonline.net/lote/detalhe/178431", " 7 Caixas de Ferramenta Sanfonadas")</f>
      </c>
      <c r="C263" s="4" t="inlineStr">
        <is>
          <t>Não vendido</t>
        </is>
      </c>
      <c r="D263" s="4" t="inlineStr">
        <is>
          <t>0</t>
        </is>
      </c>
      <c r="E263" s="5" t="inlineStr">
        <is>
          <t>150,00</t>
        </is>
      </c>
      <c r="F263" s="4" t="inlineStr">
        <is>
          <t>150.00</t>
        </is>
      </c>
    </row>
    <row collapsed="false" customFormat="false" customHeight="false" hidden="false" ht="12.1" outlineLevel="0" r="264">
      <c r="A264" s="5" t="s">
        <f>=HYPERLINK("https://www.leilaoonline.net/lote/detalhe/178433", "6009")</f>
      </c>
      <c r="B264" s="4" t="s">
        <f>=HYPERLINK("https://www.leilaoonline.net/lote/detalhe/178433", "Unidade hidráulica para testes / conserto de servivalvulas, válvulas direcionais e válvulas reguladoras de pressão   p= 210bar - 80litros")</f>
      </c>
      <c r="C264" s="4" t="inlineStr">
        <is>
          <t>Não vendido</t>
        </is>
      </c>
      <c r="D264" s="4" t="inlineStr">
        <is>
          <t>0</t>
        </is>
      </c>
      <c r="E264" s="5" t="inlineStr">
        <is>
          <t>12.000,00</t>
        </is>
      </c>
      <c r="F26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2026-09-29T22:55:48.00Z</dcterms:created>
  <dc:creator>Tellks Tecnologia</dc:creator>
  <cp:revision>0</cp:revision>
</cp:coreProperties>
</file>