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PRODUTOS DIVERSOS. CONFIRA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07/12/2023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=HYPERLINK("https://www.leilaoonline.net/lote/detalhe/204504", "001")</f>
      </c>
      <c r="B11" s="4" t="s">
        <f>=HYPERLINK("https://www.leilaoonline.net/lote/detalhe/204504", " Cabos, kits, coroas, correntes, iluminação, pistões, cororas e carenagem. Veja especificações")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=HYPERLINK("https://www.leilaoonline.net/lote/detalhe/204513", "003")</f>
      </c>
      <c r="B12" s="4" t="s">
        <f>=HYPERLINK("https://www.leilaoonline.net/lote/detalhe/204513", " Suporte do bagageiro da BMW F650 - kit top master 6 unid")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=HYPERLINK("https://www.leilaoonline.net/lote/detalhe/204506", "005")</f>
      </c>
      <c r="B13" s="4" t="s">
        <f>=HYPERLINK("https://www.leilaoonline.net/lote/detalhe/204506", " PTB 00ATEX1002 Marca ROSE SYSTEMTECHNIK GMBH – Aprox. 20 unid")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=HYPERLINK("https://www.leilaoonline.net/lote/detalhe/204508", "007")</f>
      </c>
      <c r="B14" s="4" t="s">
        <f>=HYPERLINK("https://www.leilaoonline.net/lote/detalhe/204508", " PTB 00ATEX 1002 Marca ROSE SYSTEM TECHNIK GMBH – 10 unid")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125,00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=HYPERLINK("https://www.leilaoonline.net/lote/detalhe/204505", "010")</f>
      </c>
      <c r="B15" s="4" t="s">
        <f>=HYPERLINK("https://www.leilaoonline.net/lote/detalhe/204505", " Dobradiças Johnson Hardware sem parafuso. Aprox. 500 unid")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=HYPERLINK("https://www.leilaoonline.net/lote/detalhe/204527", "011")</f>
      </c>
      <c r="B16" s="4" t="s">
        <f>=HYPERLINK("https://www.leilaoonline.net/lote/detalhe/204527", " Parafuso Tobutsu / N09-4145-05 – Aprox. 2.000 mil unidades de parafuso")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=HYPERLINK("https://www.leilaoonline.net/lote/detalhe/204510", "012")</f>
      </c>
      <c r="B17" s="4" t="s">
        <f>=HYPERLINK("https://www.leilaoonline.net/lote/detalhe/204510", " Chave tubolar cod 00166 com segredo – Aprox. 500 unid")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=HYPERLINK("https://www.leilaoonline.net/lote/detalhe/204509", "013")</f>
      </c>
      <c r="B18" s="4" t="s">
        <f>=HYPERLINK("https://www.leilaoonline.net/lote/detalhe/204509", " Ermeto ESV10L71 Parker original, anti reparo de solda hidraulica caixa com 5 unid – 10 kits com 5, totalizando Aprox. 50 unid")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=HYPERLINK("https://www.leilaoonline.net/lote/detalhe/204528", "014")</f>
      </c>
      <c r="B19" s="4" t="s">
        <f>=HYPERLINK("https://www.leilaoonline.net/lote/detalhe/204528", " Ermeto ESV10L71 Parker original, anti reparo de solda hidraulica caixa com 5 unid – 10kits com 5, totalizando Aprox. 50 unid")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=HYPERLINK("https://www.leilaoonline.net/lote/detalhe/204519", "015")</f>
      </c>
      <c r="B20" s="4" t="s">
        <f>=HYPERLINK("https://www.leilaoonline.net/lote/detalhe/204519", " Controle Toshiba cod SE-027 – Aprox. 30 unid")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=HYPERLINK("https://www.leilaoonline.net/lote/detalhe/204512", "016")</f>
      </c>
      <c r="B21" s="4" t="s">
        <f>=HYPERLINK("https://www.leilaoonline.net/lote/detalhe/204512", " Mangueira automotiva Fomoco 9S65-9K164-AB C013A 2070 - Aprox. 50 unid")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=HYPERLINK("https://www.leilaoonline.net/lote/detalhe/204520", "017")</f>
      </c>
      <c r="B22" s="4" t="s">
        <f>=HYPERLINK("https://www.leilaoonline.net/lote/detalhe/204520", " Mangueira automotiva Fomoco 9S65-9047-AA C013A 2490 – Aprox. 50 unid")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=HYPERLINK("https://www.leilaoonline.net/lote/detalhe/204516", "018")</f>
      </c>
      <c r="B23" s="4" t="s">
        <f>=HYPERLINK("https://www.leilaoonline.net/lote/detalhe/204516", " Válvula tipo borboleta Novacil - 02 unid")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250,00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=HYPERLINK("https://www.leilaoonline.net/lote/detalhe/204531", "019")</f>
      </c>
      <c r="B24" s="4" t="s">
        <f>=HYPERLINK("https://www.leilaoonline.net/lote/detalhe/204531", " Válvula de gaveta PN40/PN 32 -02 unid")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=HYPERLINK("https://www.leilaoonline.net/lote/detalhe/204511", "020")</f>
      </c>
      <c r="B25" s="4" t="s">
        <f>=HYPERLINK("https://www.leilaoonline.net/lote/detalhe/204511", " Válvula de gaveta PN40 /05C25 -02 unid")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650,00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=HYPERLINK("https://www.leilaoonline.net/lote/detalhe/204522", "021")</f>
      </c>
      <c r="B26" s="4" t="s">
        <f>=HYPERLINK("https://www.leilaoonline.net/lote/detalhe/204522", " Lote de placas Vicor sem componentes. Aprox. 250 unid")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=HYPERLINK("https://www.leilaoonline.net/lote/detalhe/204529", "022")</f>
      </c>
      <c r="B27" s="4" t="s">
        <f>=HYPERLINK("https://www.leilaoonline.net/lote/detalhe/204529", " Controle Toshiba cod SE-027 –Aprox. 30 unid")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=HYPERLINK("https://www.leilaoonline.net/lote/detalhe/204533", "023")</f>
      </c>
      <c r="B28" s="4" t="s">
        <f>=HYPERLINK("https://www.leilaoonline.net/lote/detalhe/204533", " Conector Ethernet RJ45 – Aprox. 200 unid")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=HYPERLINK("https://www.leilaoonline.net/lote/detalhe/204523", "024")</f>
      </c>
      <c r="B29" s="4" t="s">
        <f>=HYPERLINK("https://www.leilaoonline.net/lote/detalhe/204523", " Conector Ethernet RJ45 – Aprox. 200 unid")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=HYPERLINK("https://www.leilaoonline.net/lote/detalhe/204514", "025")</f>
      </c>
      <c r="B30" s="4" t="s">
        <f>=HYPERLINK("https://www.leilaoonline.net/lote/detalhe/204514", " Barramentos de Paineis / SCHNEIDER ELETRIC / EZB400W04 – 05 unid")</f>
      </c>
      <c r="C30" s="4" t="inlineStr">
        <is>
          <t>Vendido</t>
        </is>
      </c>
      <c r="D30" s="4" t="inlineStr">
        <is>
          <t>1</t>
        </is>
      </c>
      <c r="E30" s="5" t="inlineStr">
        <is>
          <t>800,00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=HYPERLINK("https://www.leilaoonline.net/lote/detalhe/204517", "026")</f>
      </c>
      <c r="B31" s="4" t="s">
        <f>=HYPERLINK("https://www.leilaoonline.net/lote/detalhe/204517", " Barramentos de Paineis / SCHNEIDER ELETRIC / EZB250W08 – 05 unid")</f>
      </c>
      <c r="C31" s="4" t="inlineStr">
        <is>
          <t>Vendido</t>
        </is>
      </c>
      <c r="D31" s="4" t="inlineStr">
        <is>
          <t>1</t>
        </is>
      </c>
      <c r="E31" s="5" t="inlineStr">
        <is>
          <t>800,00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=HYPERLINK("https://www.leilaoonline.net/lote/detalhe/204518", "027")</f>
      </c>
      <c r="B32" s="4" t="s">
        <f>=HYPERLINK("https://www.leilaoonline.net/lote/detalhe/204518", " Adaptador de tomada Quality Product – Aprox. 100 unid")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=HYPERLINK("https://www.leilaoonline.net/lote/detalhe/204524", "028")</f>
      </c>
      <c r="B33" s="4" t="s">
        <f>=HYPERLINK("https://www.leilaoonline.net/lote/detalhe/204524", " Adaptador de tomada Quality Product - Aprox. 100 unid")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=HYPERLINK("https://www.leilaoonline.net/lote/detalhe/204532", "029")</f>
      </c>
      <c r="B34" s="4" t="s">
        <f>=HYPERLINK("https://www.leilaoonline.net/lote/detalhe/204532", " 6 Pares de seta TVS N9321820 – 6 pares")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75,00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=HYPERLINK("https://www.leilaoonline.net/lote/detalhe/204526", "030")</f>
      </c>
      <c r="B35" s="4" t="s">
        <f>=HYPERLINK("https://www.leilaoonline.net/lote/detalhe/204526", " HP Hewlett packard Desigenjet 700 – 01 unid")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=HYPERLINK("https://www.leilaoonline.net/lote/detalhe/204534", "031")</f>
      </c>
      <c r="B36" s="4" t="s">
        <f>=HYPERLINK("https://www.leilaoonline.net/lote/detalhe/204534", " Lote de placas PN PH54G240NUBHB3SI-A sem componentes – Aprox. 980 unid")</f>
      </c>
      <c r="C36" s="4" t="inlineStr">
        <is>
          <t>Vendido</t>
        </is>
      </c>
      <c r="D36" s="4" t="inlineStr">
        <is>
          <t>1</t>
        </is>
      </c>
      <c r="E36" s="5" t="inlineStr">
        <is>
          <t>280,00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=HYPERLINK("https://www.leilaoonline.net/lote/detalhe/204515", "032")</f>
      </c>
      <c r="B37" s="4" t="s">
        <f>=HYPERLINK("https://www.leilaoonline.net/lote/detalhe/204515", " Leitor Optico DV38-02-3 - 10 unid")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250,00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=HYPERLINK("https://www.leilaoonline.net/lote/detalhe/204521", "033")</f>
      </c>
      <c r="B38" s="4" t="s">
        <f>=HYPERLINK("https://www.leilaoonline.net/lote/detalhe/204521", " Leitor Optico DV38-02-3 - 10 unid")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250,00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=HYPERLINK("https://www.leilaoonline.net/lote/detalhe/204530", "034")</f>
      </c>
      <c r="B39" s="4" t="s">
        <f>=HYPERLINK("https://www.leilaoonline.net/lote/detalhe/204530", " Placa Eletrônica Janome 85850806 – 10 unid")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750,00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=HYPERLINK("https://www.leilaoonline.net/lote/detalhe/204525", "035")</f>
      </c>
      <c r="B40" s="4" t="s">
        <f>=HYPERLINK("https://www.leilaoonline.net/lote/detalhe/204525", " Placa Eletrônica Janome 85850806 – 10 unid")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=HYPERLINK("https://www.leilaoonline.net/lote/detalhe/204535", "037")</f>
      </c>
      <c r="B41" s="4" t="s">
        <f>=HYPERLINK("https://www.leilaoonline.net/lote/detalhe/204535", " Válvula – 2 unid     no estado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=HYPERLINK("https://www.leilaoonline.net/lote/detalhe/204538", "038")</f>
      </c>
      <c r="B42" s="4" t="s">
        <f>=HYPERLINK("https://www.leilaoonline.net/lote/detalhe/204538", " Sobrelaminado de transferência térmica – aprox 20 rolos  no estado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=HYPERLINK("https://www.leilaoonline.net/lote/detalhe/204543", "039")</f>
      </c>
      <c r="B43" s="4" t="s">
        <f>=HYPERLINK("https://www.leilaoonline.net/lote/detalhe/204543", " Placas eletrônicas  C2675 – Aprox. 20 unid.  Sem uso.")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=HYPERLINK("https://www.leilaoonline.net/lote/detalhe/204536", "040")</f>
      </c>
      <c r="B44" s="4" t="s">
        <f>=HYPERLINK("https://www.leilaoonline.net/lote/detalhe/204536", " Compressores Embraco   no estado – 3 unid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=HYPERLINK("https://www.leilaoonline.net/lote/detalhe/204545", "041")</f>
      </c>
      <c r="B45" s="4" t="s">
        <f>=HYPERLINK("https://www.leilaoonline.net/lote/detalhe/204545", " Calhas com e sem lâmpadas no estado  – 7 unid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=HYPERLINK("https://www.leilaoonline.net/lote/detalhe/204539", "042")</f>
      </c>
      <c r="B46" s="4" t="s">
        <f>=HYPERLINK("https://www.leilaoonline.net/lote/detalhe/204539", " Adaptador de antena – Aprox. 500 unid")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=HYPERLINK("https://www.leilaoonline.net/lote/detalhe/204540", "043")</f>
      </c>
      <c r="B47" s="4" t="s">
        <f>=HYPERLINK("https://www.leilaoonline.net/lote/detalhe/204540", " Porcas – Aprox. 20 mil unid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450,00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=HYPERLINK("https://www.leilaoonline.net/lote/detalhe/204537", "044")</f>
      </c>
      <c r="B48" s="4" t="s">
        <f>=HYPERLINK("https://www.leilaoonline.net/lote/detalhe/204537", " Motores Leroy Somer  - 02 unid no estado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=HYPERLINK("https://www.leilaoonline.net/lote/detalhe/204541", "045")</f>
      </c>
      <c r="B49" s="4" t="s">
        <f>=HYPERLINK("https://www.leilaoonline.net/lote/detalhe/204541", " Paralama club car/ carrinho de golfe  - Aprox. 15 unid.")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350,00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=HYPERLINK("https://www.leilaoonline.net/lote/detalhe/204542", "046")</f>
      </c>
      <c r="B50" s="4" t="s">
        <f>=HYPERLINK("https://www.leilaoonline.net/lote/detalhe/204542", " Peças para nobreak – aprox 40 peças")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250,00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=HYPERLINK("https://www.leilaoonline.net/lote/detalhe/204556", "048")</f>
      </c>
      <c r="B51" s="4" t="s">
        <f>=HYPERLINK("https://www.leilaoonline.net/lote/detalhe/204556", " Motor CE 220/380V  -01 unid. Motor Elektrin SH71/2A  - 01 unid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650,00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=HYPERLINK("https://www.leilaoonline.net/lote/detalhe/204565", "049")</f>
      </c>
      <c r="B52" s="4" t="s">
        <f>=HYPERLINK("https://www.leilaoonline.net/lote/detalhe/204565", " Juntas  - Aprox. 1.200 unid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350,00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=HYPERLINK("https://www.leilaoonline.net/lote/detalhe/204547", "050")</f>
      </c>
      <c r="B53" s="4" t="s">
        <f>=HYPERLINK("https://www.leilaoonline.net/lote/detalhe/204547", " Thermal Dynamics consumíveis diversos  - Aprox. 200 peças")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=HYPERLINK("https://www.leilaoonline.net/lote/detalhe/204564", "051")</f>
      </c>
      <c r="B54" s="4" t="s">
        <f>=HYPERLINK("https://www.leilaoonline.net/lote/detalhe/204564", " Porcas – Aprox. 20 mil unid")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=HYPERLINK("https://www.leilaoonline.net/lote/detalhe/204568", "054")</f>
      </c>
      <c r="B55" s="4" t="s">
        <f>=HYPERLINK("https://www.leilaoonline.net/lote/detalhe/204568", " Peças Cat  5 peças total. Chicote eletrico cat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1.750,00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=HYPERLINK("https://www.leilaoonline.net/lote/detalhe/204561", "055")</f>
      </c>
      <c r="B56" s="4" t="s">
        <f>=HYPERLINK("https://www.leilaoonline.net/lote/detalhe/204561", " C.E.I.M conversor de ondas quadradas -6 peças total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=HYPERLINK("https://www.leilaoonline.net/lote/detalhe/204559", "056")</f>
      </c>
      <c r="B57" s="4" t="s">
        <f>=HYPERLINK("https://www.leilaoonline.net/lote/detalhe/204559", " Flanges diversas  – 120 peças aprox  no estado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1.750,00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=HYPERLINK("https://www.leilaoonline.net/lote/detalhe/204557", "057")</f>
      </c>
      <c r="B58" s="4" t="s">
        <f>=HYPERLINK("https://www.leilaoonline.net/lote/detalhe/204557", " Flanges diversas  – 100 peças aprox  no estado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1.750,00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=HYPERLINK("https://www.leilaoonline.net/lote/detalhe/204548", "058")</f>
      </c>
      <c r="B59" s="4" t="s">
        <f>=HYPERLINK("https://www.leilaoonline.net/lote/detalhe/204548", " Flanges duplas  - 15 peças aprox  no estado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750,00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=HYPERLINK("https://www.leilaoonline.net/lote/detalhe/204546", "059")</f>
      </c>
      <c r="B60" s="4" t="s">
        <f>=HYPERLINK("https://www.leilaoonline.net/lote/detalhe/204546", " Aparentemente cabeçote com engrenagem – aprox 6 unid. Conforme lote exposto.")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650,00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=HYPERLINK("https://www.leilaoonline.net/lote/detalhe/204582", "060")</f>
      </c>
      <c r="B61" s="4" t="s">
        <f>=HYPERLINK("https://www.leilaoonline.net/lote/detalhe/204582", " Tampa externa veiculo GM  - 6 unid")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=HYPERLINK("https://www.leilaoonline.net/lote/detalhe/204549", "061")</f>
      </c>
      <c r="B62" s="4" t="s">
        <f>=HYPERLINK("https://www.leilaoonline.net/lote/detalhe/204549", " Peças automotivas contendo alavanca de marcha – 2 unid e 8 peças sobressalentes  - total 10 peças")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650,00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=HYPERLINK("https://www.leilaoonline.net/lote/detalhe/204558", "062")</f>
      </c>
      <c r="B63" s="4" t="s">
        <f>=HYPERLINK("https://www.leilaoonline.net/lote/detalhe/204558", " Thordon modelo F361050181 – SXL  BRG  - aprox  4 peças")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350,00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=HYPERLINK("https://www.leilaoonline.net/lote/detalhe/204562", "063")</f>
      </c>
      <c r="B64" s="4" t="s">
        <f>=HYPERLINK("https://www.leilaoonline.net/lote/detalhe/204562", " Caximbo para vela diversos – aprox 300 peças")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800,00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=HYPERLINK("https://www.leilaoonline.net/lote/detalhe/204578", "065")</f>
      </c>
      <c r="B65" s="4" t="s">
        <f>=HYPERLINK("https://www.leilaoonline.net/lote/detalhe/204578", " Subconjunto do carregador de bateria  modelo 151X1233DD01SA01   - 7 unid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2.500,00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=HYPERLINK("https://www.leilaoonline.net/lote/detalhe/204566", "066")</f>
      </c>
      <c r="B66" s="4" t="s">
        <f>=HYPERLINK("https://www.leilaoonline.net/lote/detalhe/204566", " Acabamento de bolsas / sapatos / cintos e outros  - aprox 1.000 peças")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=HYPERLINK("https://www.leilaoonline.net/lote/detalhe/204560", "068")</f>
      </c>
      <c r="B67" s="4" t="s">
        <f>=HYPERLINK("https://www.leilaoonline.net/lote/detalhe/204560", " Placas para DVD – 40 unid aprox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=HYPERLINK("https://www.leilaoonline.net/lote/detalhe/204544", "069")</f>
      </c>
      <c r="B68" s="4" t="s">
        <f>=HYPERLINK("https://www.leilaoonline.net/lote/detalhe/204544", " Tampa com placa eletrônica Van derlande  mod 0938009  - Aprox. 20 unid 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150,00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=HYPERLINK("https://www.leilaoonline.net/lote/detalhe/204670", "071")</f>
      </c>
      <c r="B69" s="4" t="s">
        <f>=HYPERLINK("https://www.leilaoonline.net/lote/detalhe/204670", " Materias elétricos aprox 100 peças ")</f>
      </c>
      <c r="C69" s="4" t="inlineStr">
        <is>
          <t>Vendido</t>
        </is>
      </c>
      <c r="D69" s="4" t="inlineStr">
        <is>
          <t>1</t>
        </is>
      </c>
      <c r="E69" s="5" t="inlineStr">
        <is>
          <t>1.000,00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=HYPERLINK("https://www.leilaoonline.net/lote/detalhe/204570", "072")</f>
      </c>
      <c r="B70" s="4" t="s">
        <f>=HYPERLINK("https://www.leilaoonline.net/lote/detalhe/204570", " Cabos usado em celular modelo GPG M2510 – 40 unid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=HYPERLINK("https://www.leilaoonline.net/lote/detalhe/204553", "073")</f>
      </c>
      <c r="B71" s="4" t="s">
        <f>=HYPERLINK("https://www.leilaoonline.net/lote/detalhe/204553", " Botão  - aprox  90 unid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=HYPERLINK("https://www.leilaoonline.net/lote/detalhe/204571", "074")</f>
      </c>
      <c r="B72" s="4" t="s">
        <f>=HYPERLINK("https://www.leilaoonline.net/lote/detalhe/204571", " Peças aparentemente usada em corpo de válvula de cabeçote -  aprox 30 unid. Conforme lote exposto.")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=HYPERLINK("https://www.leilaoonline.net/lote/detalhe/204554", "075")</f>
      </c>
      <c r="B73" s="4" t="s">
        <f>=HYPERLINK("https://www.leilaoonline.net/lote/detalhe/204554", " Correias diversas – aprox 30 peças")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=HYPERLINK("https://www.leilaoonline.net/lote/detalhe/204555", "076")</f>
      </c>
      <c r="B74" s="4" t="s">
        <f>=HYPERLINK("https://www.leilaoonline.net/lote/detalhe/204555", " Chave de seta moto antiga 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150,00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=HYPERLINK("https://www.leilaoonline.net/lote/detalhe/204563", "078")</f>
      </c>
      <c r="B75" s="4" t="s">
        <f>=HYPERLINK("https://www.leilaoonline.net/lote/detalhe/204563", " Caixa de exaustor Camfil n° B625550-033  obs: sem motor   - 01 unid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=HYPERLINK("https://www.leilaoonline.net/lote/detalhe/204551", "079")</f>
      </c>
      <c r="B76" s="4" t="s">
        <f>=HYPERLINK("https://www.leilaoonline.net/lote/detalhe/204551", " Molas – aprox.  4 mil unid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250,00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=HYPERLINK("https://www.leilaoonline.net/lote/detalhe/204552", "080")</f>
      </c>
      <c r="B77" s="4" t="s">
        <f>=HYPERLINK("https://www.leilaoonline.net/lote/detalhe/204552", " Miolo de moto antiga – 10 unid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150,00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=HYPERLINK("https://www.leilaoonline.net/lote/detalhe/204581", "081")</f>
      </c>
      <c r="B78" s="4" t="s">
        <f>=HYPERLINK("https://www.leilaoonline.net/lote/detalhe/204581", " Fontes diversas – aprox 40 unid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150,00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=HYPERLINK("https://www.leilaoonline.net/lote/detalhe/204583", "082")</f>
      </c>
      <c r="B79" s="4" t="s">
        <f>=HYPERLINK("https://www.leilaoonline.net/lote/detalhe/204583", " Peças para carrinho de golfe modelo AM1188, Am807, P550012, L26150S. Aprox  15 peças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600,00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=HYPERLINK("https://www.leilaoonline.net/lote/detalhe/204573", "083")</f>
      </c>
      <c r="B80" s="4" t="s">
        <f>=HYPERLINK("https://www.leilaoonline.net/lote/detalhe/204573", " Motor no estado – 2 unid. Marca GRI modelo 12583-343")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=HYPERLINK("https://www.leilaoonline.net/lote/detalhe/204579", "084")</f>
      </c>
      <c r="B81" s="4" t="s">
        <f>=HYPERLINK("https://www.leilaoonline.net/lote/detalhe/204579", " Motores ABB  - 02 unid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1.300,00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=HYPERLINK("https://www.leilaoonline.net/lote/detalhe/204567", "085")</f>
      </c>
      <c r="B82" s="4" t="s">
        <f>=HYPERLINK("https://www.leilaoonline.net/lote/detalhe/204567", " Motor ABB  - 01 unid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1.250,00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=HYPERLINK("https://www.leilaoonline.net/lote/detalhe/204574", "086")</f>
      </c>
      <c r="B83" s="4" t="s">
        <f>=HYPERLINK("https://www.leilaoonline.net/lote/detalhe/204574", " Motor ABB – 01 unid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1.550,00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=HYPERLINK("https://www.leilaoonline.net/lote/detalhe/204569", "087")</f>
      </c>
      <c r="B84" s="4" t="s">
        <f>=HYPERLINK("https://www.leilaoonline.net/lote/detalhe/204569", " Peças Putaway label – aprox  250 unid")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=HYPERLINK("https://www.leilaoonline.net/lote/detalhe/204572", "089")</f>
      </c>
      <c r="B85" s="4" t="s">
        <f>=HYPERLINK("https://www.leilaoonline.net/lote/detalhe/204572", " Daihatsu – aprox 20 unid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750,00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=HYPERLINK("https://www.leilaoonline.net/lote/detalhe/204580", "090")</f>
      </c>
      <c r="B86" s="4" t="s">
        <f>=HYPERLINK("https://www.leilaoonline.net/lote/detalhe/204580", " Polia do virabrequim volvo FH – modelo 20799474 – 3 unid. Sem uso.")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600,00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=HYPERLINK("https://www.leilaoonline.net/lote/detalhe/204576", "091")</f>
      </c>
      <c r="B87" s="4" t="s">
        <f>=HYPERLINK("https://www.leilaoonline.net/lote/detalhe/204576", " Escapamento de moto – 01 unid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=HYPERLINK("https://www.leilaoonline.net/lote/detalhe/204550", "093")</f>
      </c>
      <c r="B88" s="4" t="s">
        <f>=HYPERLINK("https://www.leilaoonline.net/lote/detalhe/204550", " Escapamentos – 02 unid. Ponteiras – 02 unid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600,00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=HYPERLINK("https://www.leilaoonline.net/lote/detalhe/204577", "095")</f>
      </c>
      <c r="B89" s="4" t="s">
        <f>=HYPERLINK("https://www.leilaoonline.net/lote/detalhe/204577", " Conexões – aprox 200 unid")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=HYPERLINK("https://www.leilaoonline.net/lote/detalhe/204575", "096")</f>
      </c>
      <c r="B90" s="4" t="s">
        <f>=HYPERLINK("https://www.leilaoonline.net/lote/detalhe/204575", " Óculos preto colorido marca Bear Stuff  - Aprox. 250 unid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250,00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=HYPERLINK("https://www.leilaoonline.net/lote/detalhe/204584", "097")</f>
      </c>
      <c r="B91" s="4" t="s">
        <f>=HYPERLINK("https://www.leilaoonline.net/lote/detalhe/204584", " Basitek  cod 157257-1  - 8 peças sem uso")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800,00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=HYPERLINK("https://www.leilaoonline.net/lote/detalhe/204590", "098")</f>
      </c>
      <c r="B92" s="4" t="s">
        <f>=HYPERLINK("https://www.leilaoonline.net/lote/detalhe/204590", " Coletor de admissão Apache  - Aprox. 50 unid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250,00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=HYPERLINK("https://www.leilaoonline.net/lote/detalhe/204588", "100")</f>
      </c>
      <c r="B93" s="4" t="s">
        <f>=HYPERLINK("https://www.leilaoonline.net/lote/detalhe/204588", " Resistências para encubadora – 6 unid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=HYPERLINK("https://www.leilaoonline.net/lote/detalhe/204585", "101")</f>
      </c>
      <c r="B94" s="4" t="s">
        <f>=HYPERLINK("https://www.leilaoonline.net/lote/detalhe/204585", " Lote Mercedes – 6 unid aprox")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=HYPERLINK("https://www.leilaoonline.net/lote/detalhe/204589", "102")</f>
      </c>
      <c r="B95" s="4" t="s">
        <f>=HYPERLINK("https://www.leilaoonline.net/lote/detalhe/204589", " Peças diversas para  equip. Eólicos GE – aprox 220 unid sem uso")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4.000,00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=HYPERLINK("https://www.leilaoonline.net/lote/detalhe/204586", "103")</f>
      </c>
      <c r="B96" s="4" t="s">
        <f>=HYPERLINK("https://www.leilaoonline.net/lote/detalhe/204586", " Painel GM – 6 unid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750,00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=HYPERLINK("https://www.leilaoonline.net/lote/detalhe/204591", "104")</f>
      </c>
      <c r="B97" s="4" t="s">
        <f>=HYPERLINK("https://www.leilaoonline.net/lote/detalhe/204591", " Livro Textbook of Pediatric Infectious Diseases  - kit volume 1 e 2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=HYPERLINK("https://www.leilaoonline.net/lote/detalhe/204587", "105")</f>
      </c>
      <c r="B98" s="4" t="s">
        <f>=HYPERLINK("https://www.leilaoonline.net/lote/detalhe/204587", " Livro Textbook of Pediatric Infectious Diseases  - kit volume 1 e 2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=HYPERLINK("https://www.leilaoonline.net/lote/detalhe/204592", "106")</f>
      </c>
      <c r="B99" s="4" t="s">
        <f>=HYPERLINK("https://www.leilaoonline.net/lote/detalhe/204592", " Livro Textbook of Pediatric Infectious Diseases  - kit volume 1 e 2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=HYPERLINK("https://www.leilaoonline.net/lote/detalhe/204593", "107")</f>
      </c>
      <c r="B100" s="4" t="s">
        <f>=HYPERLINK("https://www.leilaoonline.net/lote/detalhe/204593", " Livros Nanocosmetics And Nanomedicines -  5 unid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=HYPERLINK("https://www.leilaoonline.net/lote/detalhe/204594", "108")</f>
      </c>
      <c r="B101" s="4" t="s">
        <f>=HYPERLINK("https://www.leilaoonline.net/lote/detalhe/204594", " Lost Constellations  - 5 unid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150,00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=HYPERLINK("https://www.leilaoonline.net/lote/detalhe/204595", "109")</f>
      </c>
      <c r="B102" s="4" t="s">
        <f>=HYPERLINK("https://www.leilaoonline.net/lote/detalhe/204595", " Peças para bombas gouds – aprox 15 unid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=HYPERLINK("https://www.leilaoonline.net/lote/detalhe/204596", "110")</f>
      </c>
      <c r="B103" s="4" t="s">
        <f>=HYPERLINK("https://www.leilaoonline.net/lote/detalhe/204596", " Livros Nanocosmetics And Nanomedicines -  5 unid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=HYPERLINK("https://www.leilaoonline.net/lote/detalhe/204597", "111")</f>
      </c>
      <c r="B104" s="4" t="s">
        <f>=HYPERLINK("https://www.leilaoonline.net/lote/detalhe/204597", " Lost Constellations  - 5 unid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150,00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=HYPERLINK("https://www.leilaoonline.net/lote/detalhe/204599", "112")</f>
      </c>
      <c r="B105" s="4" t="s">
        <f>=HYPERLINK("https://www.leilaoonline.net/lote/detalhe/204599", " Abraçadeira de inox tipo tucho novas  – 50 unid aprox ")</f>
      </c>
      <c r="C105" s="4" t="inlineStr">
        <is>
          <t>Vendido</t>
        </is>
      </c>
      <c r="D105" s="4" t="inlineStr">
        <is>
          <t>1</t>
        </is>
      </c>
      <c r="E105" s="5" t="inlineStr">
        <is>
          <t>700,00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=HYPERLINK("https://www.leilaoonline.net/lote/detalhe/204598", "113")</f>
      </c>
      <c r="B106" s="4" t="s">
        <f>=HYPERLINK("https://www.leilaoonline.net/lote/detalhe/204598", " Eaton Conjunto de vedação de pistão 6643TTVEJ – aprox 50 unid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750,00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=HYPERLINK("https://www.leilaoonline.net/lote/detalhe/204601", "114")</f>
      </c>
      <c r="B107" s="4" t="s">
        <f>=HYPERLINK("https://www.leilaoonline.net/lote/detalhe/204601", " Clip de metal para pias – Aprox. 500 unid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=HYPERLINK("https://www.leilaoonline.net/lote/detalhe/204602", "115")</f>
      </c>
      <c r="B108" s="4" t="s">
        <f>=HYPERLINK("https://www.leilaoonline.net/lote/detalhe/204602", " Clip de metal para pias – Aprox. 500 unid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=HYPERLINK("https://www.leilaoonline.net/lote/detalhe/204600", "116")</f>
      </c>
      <c r="B109" s="4" t="s">
        <f>=HYPERLINK("https://www.leilaoonline.net/lote/detalhe/204600", " Clip de metal para pias – Aprox. 500 unid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=HYPERLINK("https://www.leilaoonline.net/lote/detalhe/204605", "117")</f>
      </c>
      <c r="B110" s="4" t="s">
        <f>=HYPERLINK("https://www.leilaoonline.net/lote/detalhe/204605", " Anel Kapco Nas1812-5ª – Aprox. 50 unid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150,00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=HYPERLINK("https://www.leilaoonline.net/lote/detalhe/204603", "118")</f>
      </c>
      <c r="B111" s="4" t="s">
        <f>=HYPERLINK("https://www.leilaoonline.net/lote/detalhe/204603", " Filtrol Modelo Bu-100  sem uso – 02 unid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=HYPERLINK("https://www.leilaoonline.net/lote/detalhe/204604", "119")</f>
      </c>
      <c r="B112" s="4" t="s">
        <f>=HYPERLINK("https://www.leilaoonline.net/lote/detalhe/204604", " Válvula reguladora Airtac  no estado - 01 unid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=HYPERLINK("https://www.leilaoonline.net/lote/detalhe/204608", "120")</f>
      </c>
      <c r="B113" s="4" t="s">
        <f>=HYPERLINK("https://www.leilaoonline.net/lote/detalhe/204608", " Lote de peças KD Ingenieurtechnik – aprox 1.000 unid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1.250,00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=HYPERLINK("https://www.leilaoonline.net/lote/detalhe/204606", "121")</f>
      </c>
      <c r="B114" s="4" t="s">
        <f>=HYPERLINK("https://www.leilaoonline.net/lote/detalhe/204606", " Peça WEISS  modelo ST05 15212 com motor Gergii kobold 346 -01 unid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2.500,00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=HYPERLINK("https://www.leilaoonline.net/lote/detalhe/204611", "123")</f>
      </c>
      <c r="B115" s="4" t="s">
        <f>=HYPERLINK("https://www.leilaoonline.net/lote/detalhe/204611", " CARTUCHO MIMAKI E EPSON – APROX 19 UNID NO ESTADO")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=HYPERLINK("https://www.leilaoonline.net/lote/detalhe/204609", "124")</f>
      </c>
      <c r="B116" s="4" t="s">
        <f>=HYPERLINK("https://www.leilaoonline.net/lote/detalhe/204609", " ANALISADOR DE GASES GAS DATA LMSXI NO ESTADO – 01 UNID")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1.000,00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=HYPERLINK("https://www.leilaoonline.net/lote/detalhe/204607", "125")</f>
      </c>
      <c r="B117" s="4" t="s">
        <f>=HYPERLINK("https://www.leilaoonline.net/lote/detalhe/204607", " FONTE ASTEC AA22780 RS5 NO ESTADO – 4 UNID")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=HYPERLINK("https://www.leilaoonline.net/lote/detalhe/204612", "126")</f>
      </c>
      <c r="B118" s="4" t="s">
        <f>=HYPERLINK("https://www.leilaoonline.net/lote/detalhe/204612", " PLACAS FAX OPTION TYPE 5001 RICOH SEM USO – 02 UNID")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550,00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=HYPERLINK("https://www.leilaoonline.net/lote/detalhe/204610", "128")</f>
      </c>
      <c r="B119" s="4" t="s">
        <f>=HYPERLINK("https://www.leilaoonline.net/lote/detalhe/204610", " EQUIPAMENTO NERA MODELO 77000348/FU18AAA-31UA NO ESTADO – 01 UNID")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1.250,00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=HYPERLINK("https://www.leilaoonline.net/lote/detalhe/204613", "129")</f>
      </c>
      <c r="B120" s="4" t="s">
        <f>=HYPERLINK("https://www.leilaoonline.net/lote/detalhe/204613", " ANTENA SENAOSN-8908 NO ESTADO – 03 UNID")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250,00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=HYPERLINK("https://www.leilaoonline.net/lote/detalhe/204617", "130")</f>
      </c>
      <c r="B121" s="4" t="s">
        <f>=HYPERLINK("https://www.leilaoonline.net/lote/detalhe/204617", " SEQUENCIADOR DE CAMERA – 2 UNID E 3 MODEM NO ESTADO – TOTAL 5 PEÇAS")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125,00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=HYPERLINK("https://www.leilaoonline.net/lote/detalhe/204616", "131")</f>
      </c>
      <c r="B122" s="4" t="s">
        <f>=HYPERLINK("https://www.leilaoonline.net/lote/detalhe/204616", " PEÇAS DE TUBULAÇÃO JACOB NOVAS – 21 UNID APROX")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2.500,00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=HYPERLINK("https://www.leilaoonline.net/lote/detalhe/204615", "133")</f>
      </c>
      <c r="B123" s="4" t="s">
        <f>=HYPERLINK("https://www.leilaoonline.net/lote/detalhe/204615", " FILTROL MODELO BU 400 PRODUTO SEM USO – 01 UNID CONJUNTO")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2.750,00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=HYPERLINK("https://www.leilaoonline.net/lote/detalhe/204619", "134")</f>
      </c>
      <c r="B124" s="4" t="s">
        <f>=HYPERLINK("https://www.leilaoonline.net/lote/detalhe/204619", " PEÇAS MARCA SHURFLO PRODUTO SEM USO – QUANT. CONFORME LOTE EXPOSTO")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2.000,00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=HYPERLINK("https://www.leilaoonline.net/lote/detalhe/204614", "135")</f>
      </c>
      <c r="B125" s="4" t="s">
        <f>=HYPERLINK("https://www.leilaoonline.net/lote/detalhe/204614", " PEÇAS PARA EQUIP AGRICOLA SEM USO – 02 UNID")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750,00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=HYPERLINK("https://www.leilaoonline.net/lote/detalhe/204618", "136")</f>
      </c>
      <c r="B126" s="4" t="s">
        <f>=HYPERLINK("https://www.leilaoonline.net/lote/detalhe/204618", " PEÇAS SHARP – UNID DE PROCESSO. NO ESTADO – 04 UNID")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=HYPERLINK("https://www.leilaoonline.net/lote/detalhe/204627", "138")</f>
      </c>
      <c r="B127" s="4" t="s">
        <f>=HYPERLINK("https://www.leilaoonline.net/lote/detalhe/204627", " Fontes no estado – 10 unid")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450,00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=HYPERLINK("https://www.leilaoonline.net/lote/detalhe/204623", "139")</f>
      </c>
      <c r="B128" s="4" t="s">
        <f>=HYPERLINK("https://www.leilaoonline.net/lote/detalhe/204623", " Roupas para alta temperatura – 3 unid no estado")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400,00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=HYPERLINK("https://www.leilaoonline.net/lote/detalhe/204630", "140")</f>
      </c>
      <c r="B129" s="4" t="s">
        <f>=HYPERLINK("https://www.leilaoonline.net/lote/detalhe/204630", " Controlador – 4 unid no estado")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600,00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=HYPERLINK("https://www.leilaoonline.net/lote/detalhe/204646", "141")</f>
      </c>
      <c r="B130" s="4" t="s">
        <f>=HYPERLINK("https://www.leilaoonline.net/lote/detalhe/204646", " Bloco hidraulico – Aprox. 100 unid")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=HYPERLINK("https://www.leilaoonline.net/lote/detalhe/204635", "142")</f>
      </c>
      <c r="B131" s="4" t="s">
        <f>=HYPERLINK("https://www.leilaoonline.net/lote/detalhe/204635", " Peça mecanica – Aprox. 100 unid")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=HYPERLINK("https://www.leilaoonline.net/lote/detalhe/204662", "143")</f>
      </c>
      <c r="B132" s="4" t="s">
        <f>=HYPERLINK("https://www.leilaoonline.net/lote/detalhe/204662", " Tronco bovino – 01 unid estado")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350,00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=HYPERLINK("https://www.leilaoonline.net/lote/detalhe/204669", "144")</f>
      </c>
      <c r="B133" s="4" t="s">
        <f>=HYPERLINK("https://www.leilaoonline.net/lote/detalhe/204669", " Eixos – 3 unid novos")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1.250,00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=HYPERLINK("https://www.leilaoonline.net/lote/detalhe/204657", "145")</f>
      </c>
      <c r="B134" s="4" t="s">
        <f>=HYPERLINK("https://www.leilaoonline.net/lote/detalhe/204657", " Molas de veiculos – 4 unid")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350,00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=HYPERLINK("https://www.leilaoonline.net/lote/detalhe/204628", "146")</f>
      </c>
      <c r="B135" s="4" t="s">
        <f>=HYPERLINK("https://www.leilaoonline.net/lote/detalhe/204628", " Carenagem de moto diversas – 50 aprox")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=HYPERLINK("https://www.leilaoonline.net/lote/detalhe/204665", "147")</f>
      </c>
      <c r="B136" s="4" t="s">
        <f>=HYPERLINK("https://www.leilaoonline.net/lote/detalhe/204665", " Kiwitalk – 38 unid")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400,00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=HYPERLINK("https://www.leilaoonline.net/lote/detalhe/204653", "148")</f>
      </c>
      <c r="B137" s="4" t="s">
        <f>=HYPERLINK("https://www.leilaoonline.net/lote/detalhe/204653", " Peça plastica com abraçadeira – 1000 unid")</f>
      </c>
      <c r="C137" s="4" t="inlineStr">
        <is>
          <t>Não vendido</t>
        </is>
      </c>
      <c r="D137" s="4" t="inlineStr">
        <is>
          <t>1</t>
        </is>
      </c>
      <c r="E137" s="5" t="inlineStr">
        <is>
          <t>250,00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=HYPERLINK("https://www.leilaoonline.net/lote/detalhe/204642", "149")</f>
      </c>
      <c r="B138" s="4" t="s">
        <f>=HYPERLINK("https://www.leilaoonline.net/lote/detalhe/204642", " Suporte de parabrisa para maquina agricola – 10 unid")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1.000,00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=HYPERLINK("https://www.leilaoonline.net/lote/detalhe/204660", "150")</f>
      </c>
      <c r="B139" s="4" t="s">
        <f>=HYPERLINK("https://www.leilaoonline.net/lote/detalhe/204660", " Ford Gen 2 – no estado")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1.250,00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=HYPERLINK("https://www.leilaoonline.net/lote/detalhe/204668", "151")</f>
      </c>
      <c r="B140" s="4" t="s">
        <f>=HYPERLINK("https://www.leilaoonline.net/lote/detalhe/204668", " Separador de fila – 3 unid novos")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=HYPERLINK("https://www.leilaoonline.net/lote/detalhe/204658", "152")</f>
      </c>
      <c r="B141" s="4" t="s">
        <f>=HYPERLINK("https://www.leilaoonline.net/lote/detalhe/204658", " Linha – aproximadamente 50 rolos")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250,00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=HYPERLINK("https://www.leilaoonline.net/lote/detalhe/204639", "153")</f>
      </c>
      <c r="B142" s="4" t="s">
        <f>=HYPERLINK("https://www.leilaoonline.net/lote/detalhe/204639", " Linha – aproximadamente 50 rolos")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250,00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=HYPERLINK("https://www.leilaoonline.net/lote/detalhe/204648", "154")</f>
      </c>
      <c r="B143" s="4" t="s">
        <f>=HYPERLINK("https://www.leilaoonline.net/lote/detalhe/204648", " Linha – aproximadamente 50 rolos")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250,00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=HYPERLINK("https://www.leilaoonline.net/lote/detalhe/204663", "155")</f>
      </c>
      <c r="B144" s="4" t="s">
        <f>=HYPERLINK("https://www.leilaoonline.net/lote/detalhe/204663", " Linha – aproximadamente 50 rolos")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250,00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=HYPERLINK("https://www.leilaoonline.net/lote/detalhe/204664", "156")</f>
      </c>
      <c r="B145" s="4" t="s">
        <f>=HYPERLINK("https://www.leilaoonline.net/lote/detalhe/204664", " Placas sem componentes – 2 mil peças")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250,00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=HYPERLINK("https://www.leilaoonline.net/lote/detalhe/204647", "157")</f>
      </c>
      <c r="B146" s="4" t="s">
        <f>=HYPERLINK("https://www.leilaoonline.net/lote/detalhe/204647", " PTB Rose Systemtechik GMBH – 10 unid")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125,00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=HYPERLINK("https://www.leilaoonline.net/lote/detalhe/204644", "158")</f>
      </c>
      <c r="B147" s="4" t="s">
        <f>=HYPERLINK("https://www.leilaoonline.net/lote/detalhe/204644", " Filtroil – 01 unid novo")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900,00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=HYPERLINK("https://www.leilaoonline.net/lote/detalhe/204661", "160")</f>
      </c>
      <c r="B148" s="4" t="s">
        <f>=HYPERLINK("https://www.leilaoonline.net/lote/detalhe/204661", " Peças para fixação – 300 peças aprox.")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350,00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=HYPERLINK("https://www.leilaoonline.net/lote/detalhe/204620", "164")</f>
      </c>
      <c r="B149" s="4" t="s">
        <f>=HYPERLINK("https://www.leilaoonline.net/lote/detalhe/204620", " Peças no estado aparentemente agricola – 4 unid")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500,00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=HYPERLINK("https://www.leilaoonline.net/lote/detalhe/204652", "165")</f>
      </c>
      <c r="B150" s="4" t="s">
        <f>=HYPERLINK("https://www.leilaoonline.net/lote/detalhe/204652", " Peças diversas. Conforme lote exposto – 22 unid")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650,00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=HYPERLINK("https://www.leilaoonline.net/lote/detalhe/204634", "166")</f>
      </c>
      <c r="B151" s="4" t="s">
        <f>=HYPERLINK("https://www.leilaoonline.net/lote/detalhe/204634", " Adaptador de antena – 1100 unid")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400,00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=HYPERLINK("https://www.leilaoonline.net/lote/detalhe/204643", "167")</f>
      </c>
      <c r="B152" s="4" t="s">
        <f>=HYPERLINK("https://www.leilaoonline.net/lote/detalhe/204643", " Eixo fuso de suporte inferior Tomahawk – 8 unid")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500,00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=HYPERLINK("https://www.leilaoonline.net/lote/detalhe/204626", "168")</f>
      </c>
      <c r="B153" s="4" t="s">
        <f>=HYPERLINK("https://www.leilaoonline.net/lote/detalhe/204626", " Placas lisa – 650 unid aprox")</f>
      </c>
      <c r="C153" s="4" t="inlineStr">
        <is>
          <t>Vendido</t>
        </is>
      </c>
      <c r="D153" s="4" t="inlineStr">
        <is>
          <t>1</t>
        </is>
      </c>
      <c r="E153" s="5" t="inlineStr">
        <is>
          <t>200,00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=HYPERLINK("https://www.leilaoonline.net/lote/detalhe/204624", "169")</f>
      </c>
      <c r="B154" s="4" t="s">
        <f>=HYPERLINK("https://www.leilaoonline.net/lote/detalhe/204624", " Anel de metal – 500 unid aprox")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125,00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=HYPERLINK("https://www.leilaoonline.net/lote/detalhe/204632", "170")</f>
      </c>
      <c r="B155" s="4" t="s">
        <f>=HYPERLINK("https://www.leilaoonline.net/lote/detalhe/204632", " Putaway Label – aprox 200 unid")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550,00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=HYPERLINK("https://www.leilaoonline.net/lote/detalhe/204633", "172")</f>
      </c>
      <c r="B156" s="4" t="s">
        <f>=HYPERLINK("https://www.leilaoonline.net/lote/detalhe/204633", " Placas lisas– 475 unid aprox. Cabos para celular – Aprox. 37 unid. Placas ( aparentemente memoria) sem componente – 280 unid aprox.")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=HYPERLINK("https://www.leilaoonline.net/lote/detalhe/204655", "173")</f>
      </c>
      <c r="B157" s="4" t="s">
        <f>=HYPERLINK("https://www.leilaoonline.net/lote/detalhe/204655", " Anel de metal – 500 unid aprox")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125,00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=HYPERLINK("https://www.leilaoonline.net/lote/detalhe/204667", "175")</f>
      </c>
      <c r="B158" s="4" t="s">
        <f>=HYPERLINK("https://www.leilaoonline.net/lote/detalhe/204667", " Amano TF5030 Ribbon similar – Aprox. 25 unid")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125,00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=HYPERLINK("https://www.leilaoonline.net/lote/detalhe/204621", "176")</f>
      </c>
      <c r="B159" s="4" t="s">
        <f>=HYPERLINK("https://www.leilaoonline.net/lote/detalhe/204621", "  Frymaster original. 8260993SP – aprox. 50 pares")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500,00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=HYPERLINK("https://www.leilaoonline.net/lote/detalhe/204636", "177")</f>
      </c>
      <c r="B160" s="4" t="s">
        <f>=HYPERLINK("https://www.leilaoonline.net/lote/detalhe/204636", " Peças de moto diversas. Conforme lote exposto – aprox. 60 unid")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750,00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=HYPERLINK("https://www.leilaoonline.net/lote/detalhe/204641", "179")</f>
      </c>
      <c r="B161" s="4" t="s">
        <f>=HYPERLINK("https://www.leilaoonline.net/lote/detalhe/204641", " Cascos virabrequim PS26H-Z 0.5 – 6 pares")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600,00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=HYPERLINK("https://www.leilaoonline.net/lote/detalhe/204625", "181")</f>
      </c>
      <c r="B162" s="4" t="s">
        <f>=HYPERLINK("https://www.leilaoonline.net/lote/detalhe/204625", " Porca – 15 mil unid")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375,00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=HYPERLINK("https://www.leilaoonline.net/lote/detalhe/204638", "183")</f>
      </c>
      <c r="B163" s="4" t="s">
        <f>=HYPERLINK("https://www.leilaoonline.net/lote/detalhe/204638", " Cascos virabrequim PS26H-Z 0.5 – 9 pares")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750,00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=HYPERLINK("https://www.leilaoonline.net/lote/detalhe/204650", "185")</f>
      </c>
      <c r="B164" s="4" t="s">
        <f>=HYPERLINK("https://www.leilaoonline.net/lote/detalhe/204650", " Porca – 15 mil unid")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350,00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=HYPERLINK("https://www.leilaoonline.net/lote/detalhe/204649", "186")</f>
      </c>
      <c r="B165" s="4" t="s">
        <f>=HYPERLINK("https://www.leilaoonline.net/lote/detalhe/204649", " Peça plastica – 20 unid")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300,00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=HYPERLINK("https://www.leilaoonline.net/lote/detalhe/204622", "189")</f>
      </c>
      <c r="B166" s="4" t="s">
        <f>=HYPERLINK("https://www.leilaoonline.net/lote/detalhe/204622", " Chicotes diversos – 65 unid aprox")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400,00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=HYPERLINK("https://www.leilaoonline.net/lote/detalhe/204637", "190")</f>
      </c>
      <c r="B167" s="4" t="s">
        <f>=HYPERLINK("https://www.leilaoonline.net/lote/detalhe/204637", " Kliklok – pecas modelos variados - 30 unid aprox")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400,00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=HYPERLINK("https://www.leilaoonline.net/lote/detalhe/204654", "191")</f>
      </c>
      <c r="B168" s="4" t="s">
        <f>=HYPERLINK("https://www.leilaoonline.net/lote/detalhe/204654", " Lote de produtos diversos – aprox 10 unid")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500,00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=HYPERLINK("https://www.leilaoonline.net/lote/detalhe/204666", "193")</f>
      </c>
      <c r="B169" s="4" t="s">
        <f>=HYPERLINK("https://www.leilaoonline.net/lote/detalhe/204666", " Barramento Schuneider EZ400-630 – 4 unid")</f>
      </c>
      <c r="C169" s="4" t="inlineStr">
        <is>
          <t>Vendido</t>
        </is>
      </c>
      <c r="D169" s="4" t="inlineStr">
        <is>
          <t>1</t>
        </is>
      </c>
      <c r="E169" s="5" t="inlineStr">
        <is>
          <t>1.200,00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=HYPERLINK("https://www.leilaoonline.net/lote/detalhe/204629", "194")</f>
      </c>
      <c r="B170" s="4" t="s">
        <f>=HYPERLINK("https://www.leilaoonline.net/lote/detalhe/204629", " Barramento Schuneider EZB250W-08 – 3 unid")</f>
      </c>
      <c r="C170" s="4" t="inlineStr">
        <is>
          <t>Vendido</t>
        </is>
      </c>
      <c r="D170" s="4" t="inlineStr">
        <is>
          <t>1</t>
        </is>
      </c>
      <c r="E170" s="5" t="inlineStr">
        <is>
          <t>900,00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=HYPERLINK("https://www.leilaoonline.net/lote/detalhe/204651", "195")</f>
      </c>
      <c r="B171" s="4" t="s">
        <f>=HYPERLINK("https://www.leilaoonline.net/lote/detalhe/204651", " Barramento Schuneider EZ400-630 – 4 unid")</f>
      </c>
      <c r="C171" s="4" t="inlineStr">
        <is>
          <t>Vendido</t>
        </is>
      </c>
      <c r="D171" s="4" t="inlineStr">
        <is>
          <t>1</t>
        </is>
      </c>
      <c r="E171" s="5" t="inlineStr">
        <is>
          <t>1.200,00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=HYPERLINK("https://www.leilaoonline.net/lote/detalhe/204640", "196")</f>
      </c>
      <c r="B172" s="4" t="s">
        <f>=HYPERLINK("https://www.leilaoonline.net/lote/detalhe/204640", " Óculos Bear Stuff – 150 unid aprox")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=HYPERLINK("https://www.leilaoonline.net/lote/detalhe/204645", "197")</f>
      </c>
      <c r="B173" s="4" t="s">
        <f>=HYPERLINK("https://www.leilaoonline.net/lote/detalhe/204645", " Óculos Bear Stuff – 150 unid aprox")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=HYPERLINK("https://www.leilaoonline.net/lote/detalhe/204659", "198")</f>
      </c>
      <c r="B174" s="4" t="s">
        <f>=HYPERLINK("https://www.leilaoonline.net/lote/detalhe/204659", " Óculos Bear Stuff – 150 unid aprox")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=HYPERLINK("https://www.leilaoonline.net/lote/detalhe/204631", "199")</f>
      </c>
      <c r="B175" s="4" t="s">
        <f>=HYPERLINK("https://www.leilaoonline.net/lote/detalhe/204631", " Porcas – Aprox. 40 mil unid")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600,00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=HYPERLINK("https://www.leilaoonline.net/lote/detalhe/204656", "200")</f>
      </c>
      <c r="B176" s="4" t="s">
        <f>=HYPERLINK("https://www.leilaoonline.net/lote/detalhe/204656", " Peças para elevador")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225,00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=HYPERLINK("https://www.leilaoonline.net/lote/detalhe/204706", "201")</f>
      </c>
      <c r="B177" s="4" t="s">
        <f>=HYPERLINK("https://www.leilaoonline.net/lote/detalhe/204706", " Aprox. 5 mil peças plasticas branca ( conforme imagens)")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150,00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=HYPERLINK("https://www.leilaoonline.net/lote/detalhe/204700", "202")</f>
      </c>
      <c r="B178" s="4" t="s">
        <f>=HYPERLINK("https://www.leilaoonline.net/lote/detalhe/204700", " Peça de automação 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500,00</t>
        </is>
      </c>
      <c r="F178" s="4" t="inlineStr">
        <is>
          <t>150.00</t>
        </is>
      </c>
    </row>
    <row collapsed="false" customFormat="false" customHeight="false" hidden="false" ht="12.1" outlineLevel="0" r="179">
      <c r="A179" s="5" t="s">
        <f>=HYPERLINK("https://www.leilaoonline.net/lote/detalhe/204678", "203")</f>
      </c>
      <c r="B179" s="4" t="s">
        <f>=HYPERLINK("https://www.leilaoonline.net/lote/detalhe/204678", " Produtos da Shurflo")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500,00</t>
        </is>
      </c>
      <c r="F179" s="4" t="inlineStr">
        <is>
          <t>150.00</t>
        </is>
      </c>
    </row>
    <row collapsed="false" customFormat="false" customHeight="false" hidden="false" ht="12.1" outlineLevel="0" r="180">
      <c r="A180" s="5" t="s">
        <f>=HYPERLINK("https://www.leilaoonline.net/lote/detalhe/204676", "204")</f>
      </c>
      <c r="B180" s="4" t="s">
        <f>=HYPERLINK("https://www.leilaoonline.net/lote/detalhe/204676", " UNBEKANNTESWERK 16 peças aprox 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1.000,00</t>
        </is>
      </c>
      <c r="F180" s="4" t="inlineStr">
        <is>
          <t>250.00</t>
        </is>
      </c>
    </row>
    <row collapsed="false" customFormat="false" customHeight="false" hidden="false" ht="12.1" outlineLevel="0" r="181">
      <c r="A181" s="5" t="s">
        <f>=HYPERLINK("https://www.leilaoonline.net/lote/detalhe/204737", "205")</f>
      </c>
      <c r="B181" s="4" t="s">
        <f>=HYPERLINK("https://www.leilaoonline.net/lote/detalhe/204737", " Produtos SPX novos na embalagem original 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1.050,00</t>
        </is>
      </c>
      <c r="F181" s="4" t="inlineStr">
        <is>
          <t>250.00</t>
        </is>
      </c>
    </row>
    <row collapsed="false" customFormat="false" customHeight="false" hidden="false" ht="12.1" outlineLevel="0" r="182">
      <c r="A182" s="5" t="s">
        <f>=HYPERLINK("https://www.leilaoonline.net/lote/detalhe/204730", "206")</f>
      </c>
      <c r="B182" s="4" t="s">
        <f>=HYPERLINK("https://www.leilaoonline.net/lote/detalhe/204730", " Lote composto por 20 unid de ream clamps")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350,00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=HYPERLINK("https://www.leilaoonline.net/lote/detalhe/204740", "207")</f>
      </c>
      <c r="B183" s="4" t="s">
        <f>=HYPERLINK("https://www.leilaoonline.net/lote/detalhe/204740", " Aparelho Nokia/Siemens modelo S30861=2432X2")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1.500,00</t>
        </is>
      </c>
      <c r="F183" s="4" t="inlineStr">
        <is>
          <t>500.00</t>
        </is>
      </c>
    </row>
    <row collapsed="false" customFormat="false" customHeight="false" hidden="false" ht="12.1" outlineLevel="0" r="184">
      <c r="A184" s="5" t="s">
        <f>=HYPERLINK("https://www.leilaoonline.net/lote/detalhe/204722", "208")</f>
      </c>
      <c r="B184" s="4" t="s">
        <f>=HYPERLINK("https://www.leilaoonline.net/lote/detalhe/204722", " 2 unid Page Modulo de comunicação MX4")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100,00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=HYPERLINK("https://www.leilaoonline.net/lote/detalhe/204673", "209")</f>
      </c>
      <c r="B185" s="4" t="s">
        <f>=HYPERLINK("https://www.leilaoonline.net/lote/detalhe/204673", " Frymaster peças conforme lote exposto")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900,00</t>
        </is>
      </c>
      <c r="F185" s="4" t="inlineStr">
        <is>
          <t>450.00</t>
        </is>
      </c>
    </row>
    <row collapsed="false" customFormat="false" customHeight="false" hidden="false" ht="12.1" outlineLevel="0" r="186">
      <c r="A186" s="5" t="s">
        <f>=HYPERLINK("https://www.leilaoonline.net/lote/detalhe/204708", "210")</f>
      </c>
      <c r="B186" s="4" t="s">
        <f>=HYPERLINK("https://www.leilaoonline.net/lote/detalhe/204708", " Placas Kill coding 3 unid")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300,00</t>
        </is>
      </c>
      <c r="F186" s="4" t="inlineStr">
        <is>
          <t>150.00</t>
        </is>
      </c>
    </row>
    <row collapsed="false" customFormat="false" customHeight="false" hidden="false" ht="12.1" outlineLevel="0" r="187">
      <c r="A187" s="5" t="s">
        <f>=HYPERLINK("https://www.leilaoonline.net/lote/detalhe/204702", "211")</f>
      </c>
      <c r="B187" s="4" t="s">
        <f>=HYPERLINK("https://www.leilaoonline.net/lote/detalhe/204702", " Porta banner ")</f>
      </c>
      <c r="C187" s="4" t="inlineStr">
        <is>
          <t>Vendido</t>
        </is>
      </c>
      <c r="D187" s="4" t="inlineStr">
        <is>
          <t>1</t>
        </is>
      </c>
      <c r="E187" s="5" t="inlineStr">
        <is>
          <t>75,00</t>
        </is>
      </c>
      <c r="F187" s="4" t="inlineStr">
        <is>
          <t>40.00</t>
        </is>
      </c>
    </row>
    <row collapsed="false" customFormat="false" customHeight="false" hidden="false" ht="12.1" outlineLevel="0" r="188">
      <c r="A188" s="5" t="s">
        <f>=HYPERLINK("https://www.leilaoonline.net/lote/detalhe/204720", "212")</f>
      </c>
      <c r="B188" s="4" t="s">
        <f>=HYPERLINK("https://www.leilaoonline.net/lote/detalhe/204720", " F.G TV zoom leans 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550,00</t>
        </is>
      </c>
      <c r="F188" s="4" t="inlineStr">
        <is>
          <t>275.00</t>
        </is>
      </c>
    </row>
    <row collapsed="false" customFormat="false" customHeight="false" hidden="false" ht="12.1" outlineLevel="0" r="189">
      <c r="A189" s="5" t="s">
        <f>=HYPERLINK("https://www.leilaoonline.net/lote/detalhe/204691", "213")</f>
      </c>
      <c r="B189" s="4" t="s">
        <f>=HYPERLINK("https://www.leilaoonline.net/lote/detalhe/204691", " Composto 3 unid aparelhos eletronicos")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200,00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=HYPERLINK("https://www.leilaoonline.net/lote/detalhe/204692", "214")</f>
      </c>
      <c r="B190" s="4" t="s">
        <f>=HYPERLINK("https://www.leilaoonline.net/lote/detalhe/204692", " 4 unid Husky termopar 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1.250,00</t>
        </is>
      </c>
      <c r="F190" s="4" t="inlineStr">
        <is>
          <t>625.00</t>
        </is>
      </c>
    </row>
    <row collapsed="false" customFormat="false" customHeight="false" hidden="false" ht="12.1" outlineLevel="0" r="191">
      <c r="A191" s="5" t="s">
        <f>=HYPERLINK("https://www.leilaoonline.net/lote/detalhe/204674", "215")</f>
      </c>
      <c r="B191" s="4" t="s">
        <f>=HYPERLINK("https://www.leilaoonline.net/lote/detalhe/204674", " Bomba de banheira KDT 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200,00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=HYPERLINK("https://www.leilaoonline.net/lote/detalhe/204683", "216")</f>
      </c>
      <c r="B192" s="4" t="s">
        <f>=HYPERLINK("https://www.leilaoonline.net/lote/detalhe/204683", " Suporte The Claw 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200,00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=HYPERLINK("https://www.leilaoonline.net/lote/detalhe/204681", "217")</f>
      </c>
      <c r="B193" s="4" t="s">
        <f>=HYPERLINK("https://www.leilaoonline.net/lote/detalhe/204681", " 2 discos Bosch WF11")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250,00</t>
        </is>
      </c>
      <c r="F193" s="4" t="inlineStr">
        <is>
          <t>125.00</t>
        </is>
      </c>
    </row>
    <row collapsed="false" customFormat="false" customHeight="false" hidden="false" ht="12.1" outlineLevel="0" r="194">
      <c r="A194" s="5" t="s">
        <f>=HYPERLINK("https://www.leilaoonline.net/lote/detalhe/204739", "218")</f>
      </c>
      <c r="B194" s="4" t="s">
        <f>=HYPERLINK("https://www.leilaoonline.net/lote/detalhe/204739", " CPU 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150,00</t>
        </is>
      </c>
      <c r="F194" s="4" t="inlineStr">
        <is>
          <t>75.00</t>
        </is>
      </c>
    </row>
    <row collapsed="false" customFormat="false" customHeight="false" hidden="false" ht="12.1" outlineLevel="0" r="195">
      <c r="A195" s="5" t="s">
        <f>=HYPERLINK("https://www.leilaoonline.net/lote/detalhe/204733", "219")</f>
      </c>
      <c r="B195" s="4" t="s">
        <f>=HYPERLINK("https://www.leilaoonline.net/lote/detalhe/204733", " peças moto novas / discos/ juntas/cadeado pantografico")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300,00</t>
        </is>
      </c>
      <c r="F195" s="4" t="inlineStr">
        <is>
          <t>150.00</t>
        </is>
      </c>
    </row>
    <row collapsed="false" customFormat="false" customHeight="false" hidden="false" ht="12.1" outlineLevel="0" r="196">
      <c r="A196" s="5" t="s">
        <f>=HYPERLINK("https://www.leilaoonline.net/lote/detalhe/204726", "220")</f>
      </c>
      <c r="B196" s="4" t="s">
        <f>=HYPERLINK("https://www.leilaoonline.net/lote/detalhe/204726", " 1 Alarme TV RR e 1 motor")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150,00</t>
        </is>
      </c>
      <c r="F196" s="4" t="inlineStr">
        <is>
          <t>75.00</t>
        </is>
      </c>
    </row>
    <row collapsed="false" customFormat="false" customHeight="false" hidden="false" ht="12.1" outlineLevel="0" r="197">
      <c r="A197" s="5" t="s">
        <f>=HYPERLINK("https://www.leilaoonline.net/lote/detalhe/204728", "221")</f>
      </c>
      <c r="B197" s="4" t="s">
        <f>=HYPERLINK("https://www.leilaoonline.net/lote/detalhe/204728", " Aprox 50 telas 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100,00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=HYPERLINK("https://www.leilaoonline.net/lote/detalhe/204679", "222")</f>
      </c>
      <c r="B198" s="4" t="s">
        <f>=HYPERLINK("https://www.leilaoonline.net/lote/detalhe/204679", " Peças para polimento de madeira")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125,00</t>
        </is>
      </c>
      <c r="F198" s="4" t="inlineStr">
        <is>
          <t>60.00</t>
        </is>
      </c>
    </row>
    <row collapsed="false" customFormat="false" customHeight="false" hidden="false" ht="12.1" outlineLevel="0" r="199">
      <c r="A199" s="5" t="s">
        <f>=HYPERLINK("https://www.leilaoonline.net/lote/detalhe/204732", "223")</f>
      </c>
      <c r="B199" s="4" t="s">
        <f>=HYPERLINK("https://www.leilaoonline.net/lote/detalhe/204732", " Lote peças marca Sony")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450,00</t>
        </is>
      </c>
      <c r="F199" s="4" t="inlineStr">
        <is>
          <t>225.00</t>
        </is>
      </c>
    </row>
    <row collapsed="false" customFormat="false" customHeight="false" hidden="false" ht="12.1" outlineLevel="0" r="200">
      <c r="A200" s="5" t="s">
        <f>=HYPERLINK("https://www.leilaoonline.net/lote/detalhe/204703", "224")</f>
      </c>
      <c r="B200" s="4" t="s">
        <f>=HYPERLINK("https://www.leilaoonline.net/lote/detalhe/204703", " 15 itens rele de partida / cilindro mestre/lanternas autom e outros")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750,00</t>
        </is>
      </c>
      <c r="F200" s="4" t="inlineStr">
        <is>
          <t>375.00</t>
        </is>
      </c>
    </row>
    <row collapsed="false" customFormat="false" customHeight="false" hidden="false" ht="12.1" outlineLevel="0" r="201">
      <c r="A201" s="5" t="s">
        <f>=HYPERLINK("https://www.leilaoonline.net/lote/detalhe/204724", "225")</f>
      </c>
      <c r="B201" s="4" t="s">
        <f>=HYPERLINK("https://www.leilaoonline.net/lote/detalhe/204724", " Capas maçaneta automotiva aprox 100 unid 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500,00</t>
        </is>
      </c>
      <c r="F201" s="4" t="inlineStr">
        <is>
          <t>250.00</t>
        </is>
      </c>
    </row>
    <row collapsed="false" customFormat="false" customHeight="false" hidden="false" ht="12.1" outlineLevel="0" r="202">
      <c r="A202" s="5" t="s">
        <f>=HYPERLINK("https://www.leilaoonline.net/lote/detalhe/204696", "226")</f>
      </c>
      <c r="B202" s="4" t="s">
        <f>=HYPERLINK("https://www.leilaoonline.net/lote/detalhe/204696", " Capas maçaneta automotiva aprox 70 unid   peças para Helicoptero")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450,00</t>
        </is>
      </c>
      <c r="F202" s="4" t="inlineStr">
        <is>
          <t>225.00</t>
        </is>
      </c>
    </row>
    <row collapsed="false" customFormat="false" customHeight="false" hidden="false" ht="12.1" outlineLevel="0" r="203">
      <c r="A203" s="5" t="s">
        <f>=HYPERLINK("https://www.leilaoonline.net/lote/detalhe/204753", "227")</f>
      </c>
      <c r="B203" s="4" t="s">
        <f>=HYPERLINK("https://www.leilaoonline.net/lote/detalhe/204753", " Peças diversas roteador/ adaptadores 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300,00</t>
        </is>
      </c>
      <c r="F203" s="4" t="inlineStr">
        <is>
          <t>150.00</t>
        </is>
      </c>
    </row>
    <row collapsed="false" customFormat="false" customHeight="false" hidden="false" ht="12.1" outlineLevel="0" r="204">
      <c r="A204" s="5" t="s">
        <f>=HYPERLINK("https://www.leilaoonline.net/lote/detalhe/204690", "228")</f>
      </c>
      <c r="B204" s="4" t="s">
        <f>=HYPERLINK("https://www.leilaoonline.net/lote/detalhe/204690", " Aprox. 1000 unid peças eletronicas 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250,00</t>
        </is>
      </c>
      <c r="F204" s="4" t="inlineStr">
        <is>
          <t>125.00</t>
        </is>
      </c>
    </row>
    <row collapsed="false" customFormat="false" customHeight="false" hidden="false" ht="12.1" outlineLevel="0" r="205">
      <c r="A205" s="5" t="s">
        <f>=HYPERLINK("https://www.leilaoonline.net/lote/detalhe/204710", "229")</f>
      </c>
      <c r="B205" s="4" t="s">
        <f>=HYPERLINK("https://www.leilaoonline.net/lote/detalhe/204710", " Peças de moto novas")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350,00</t>
        </is>
      </c>
      <c r="F205" s="4" t="inlineStr">
        <is>
          <t>175.00</t>
        </is>
      </c>
    </row>
    <row collapsed="false" customFormat="false" customHeight="false" hidden="false" ht="12.1" outlineLevel="0" r="206">
      <c r="A206" s="5" t="s">
        <f>=HYPERLINK("https://www.leilaoonline.net/lote/detalhe/204704", "230")</f>
      </c>
      <c r="B206" s="4" t="s">
        <f>=HYPERLINK("https://www.leilaoonline.net/lote/detalhe/204704", " Peças automotivas diversas conforme imagens")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700,00</t>
        </is>
      </c>
      <c r="F206" s="4" t="inlineStr">
        <is>
          <t>350.00</t>
        </is>
      </c>
    </row>
    <row collapsed="false" customFormat="false" customHeight="false" hidden="false" ht="12.1" outlineLevel="0" r="207">
      <c r="A207" s="5" t="s">
        <f>=HYPERLINK("https://www.leilaoonline.net/lote/detalhe/204685", "231")</f>
      </c>
      <c r="B207" s="4" t="s">
        <f>=HYPERLINK("https://www.leilaoonline.net/lote/detalhe/204685", " Aneis de borracha diversos aprox 5 mil unid/   aprox 1000 aneis de metal")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700,00</t>
        </is>
      </c>
      <c r="F207" s="4" t="inlineStr">
        <is>
          <t>350.00</t>
        </is>
      </c>
    </row>
    <row collapsed="false" customFormat="false" customHeight="false" hidden="false" ht="12.1" outlineLevel="0" r="208">
      <c r="A208" s="5" t="s">
        <f>=HYPERLINK("https://www.leilaoonline.net/lote/detalhe/204719", "232")</f>
      </c>
      <c r="B208" s="4" t="s">
        <f>=HYPERLINK("https://www.leilaoonline.net/lote/detalhe/204719", " Lote de peças diversas Telemecanique/Magrin / Resol")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900,00</t>
        </is>
      </c>
      <c r="F208" s="4" t="inlineStr">
        <is>
          <t>450.00</t>
        </is>
      </c>
    </row>
    <row collapsed="false" customFormat="false" customHeight="false" hidden="false" ht="12.1" outlineLevel="0" r="209">
      <c r="A209" s="5" t="s">
        <f>=HYPERLINK("https://www.leilaoonline.net/lote/detalhe/204707", "233")</f>
      </c>
      <c r="B209" s="4" t="s">
        <f>=HYPERLINK("https://www.leilaoonline.net/lote/detalhe/204707", " Aparelho Fujtsu Wyplay / Placa Magrini Galileu")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600,00</t>
        </is>
      </c>
      <c r="F209" s="4" t="inlineStr">
        <is>
          <t>300.00</t>
        </is>
      </c>
    </row>
    <row collapsed="false" customFormat="false" customHeight="false" hidden="false" ht="12.1" outlineLevel="0" r="210">
      <c r="A210" s="5" t="s">
        <f>=HYPERLINK("https://www.leilaoonline.net/lote/detalhe/204680", "234")</f>
      </c>
      <c r="B210" s="4" t="s">
        <f>=HYPERLINK("https://www.leilaoonline.net/lote/detalhe/204680", " 2 unid Vision Power 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450,00</t>
        </is>
      </c>
      <c r="F210" s="4" t="inlineStr">
        <is>
          <t>225.00</t>
        </is>
      </c>
    </row>
    <row collapsed="false" customFormat="false" customHeight="false" hidden="false" ht="12.1" outlineLevel="0" r="211">
      <c r="A211" s="5" t="s">
        <f>=HYPERLINK("https://www.leilaoonline.net/lote/detalhe/204715", "235")</f>
      </c>
      <c r="B211" s="4" t="s">
        <f>=HYPERLINK("https://www.leilaoonline.net/lote/detalhe/204715", " 3 placas Life Fitness 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1.600,00</t>
        </is>
      </c>
      <c r="F211" s="4" t="inlineStr">
        <is>
          <t>800.00</t>
        </is>
      </c>
    </row>
    <row collapsed="false" customFormat="false" customHeight="false" hidden="false" ht="12.1" outlineLevel="0" r="212">
      <c r="A212" s="5" t="s">
        <f>=HYPERLINK("https://www.leilaoonline.net/lote/detalhe/204717", "236")</f>
      </c>
      <c r="B212" s="4" t="s">
        <f>=HYPERLINK("https://www.leilaoonline.net/lote/detalhe/204717", " Caixa direção Koyo 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900,00</t>
        </is>
      </c>
      <c r="F212" s="4" t="inlineStr">
        <is>
          <t>450.00</t>
        </is>
      </c>
    </row>
    <row collapsed="false" customFormat="false" customHeight="false" hidden="false" ht="12.1" outlineLevel="0" r="213">
      <c r="A213" s="5" t="s">
        <f>=HYPERLINK("https://www.leilaoonline.net/lote/detalhe/204675", "237")</f>
      </c>
      <c r="B213" s="4" t="s">
        <f>=HYPERLINK("https://www.leilaoonline.net/lote/detalhe/204675", " 7 peças entre placas e mecanismo TMP")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175,00</t>
        </is>
      </c>
      <c r="F213" s="4" t="inlineStr">
        <is>
          <t>85.00</t>
        </is>
      </c>
    </row>
    <row collapsed="false" customFormat="false" customHeight="false" hidden="false" ht="12.1" outlineLevel="0" r="214">
      <c r="A214" s="5" t="s">
        <f>=HYPERLINK("https://www.leilaoonline.net/lote/detalhe/204682", "238")</f>
      </c>
      <c r="B214" s="4" t="s">
        <f>=HYPERLINK("https://www.leilaoonline.net/lote/detalhe/204682", " Aprox 120 peças diversos")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150,00</t>
        </is>
      </c>
      <c r="F214" s="4" t="inlineStr">
        <is>
          <t>75.00</t>
        </is>
      </c>
    </row>
    <row collapsed="false" customFormat="false" customHeight="false" hidden="false" ht="12.1" outlineLevel="0" r="215">
      <c r="A215" s="5" t="s">
        <f>=HYPERLINK("https://www.leilaoonline.net/lote/detalhe/204701", "239")</f>
      </c>
      <c r="B215" s="4" t="s">
        <f>=HYPERLINK("https://www.leilaoonline.net/lote/detalhe/204701", " Aprox. 250 conexões conforme imagens 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250,00</t>
        </is>
      </c>
      <c r="F215" s="4" t="inlineStr">
        <is>
          <t>125.00</t>
        </is>
      </c>
    </row>
    <row collapsed="false" customFormat="false" customHeight="false" hidden="false" ht="12.1" outlineLevel="0" r="216">
      <c r="A216" s="5" t="s">
        <f>=HYPERLINK("https://www.leilaoonline.net/lote/detalhe/204671", "240")</f>
      </c>
      <c r="B216" s="4" t="s">
        <f>=HYPERLINK("https://www.leilaoonline.net/lote/detalhe/204671", " Aprox. 600 parafusos")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300,00</t>
        </is>
      </c>
      <c r="F216" s="4" t="inlineStr">
        <is>
          <t>150.00</t>
        </is>
      </c>
    </row>
    <row collapsed="false" customFormat="false" customHeight="false" hidden="false" ht="12.1" outlineLevel="0" r="217">
      <c r="A217" s="5" t="s">
        <f>=HYPERLINK("https://www.leilaoonline.net/lote/detalhe/204686", "241")</f>
      </c>
      <c r="B217" s="4" t="s">
        <f>=HYPERLINK("https://www.leilaoonline.net/lote/detalhe/204686", " Aprox. 60 peças novas de conexões Ermeto Parker 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150,00</t>
        </is>
      </c>
      <c r="F217" s="4" t="inlineStr">
        <is>
          <t>75.00</t>
        </is>
      </c>
    </row>
    <row collapsed="false" customFormat="false" customHeight="false" hidden="false" ht="12.1" outlineLevel="0" r="218">
      <c r="A218" s="5" t="s">
        <f>=HYPERLINK("https://www.leilaoonline.net/lote/detalhe/204695", "242")</f>
      </c>
      <c r="B218" s="4" t="s">
        <f>=HYPERLINK("https://www.leilaoonline.net/lote/detalhe/204695", " Lote composto por placas e HD")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375,00</t>
        </is>
      </c>
      <c r="F218" s="4" t="inlineStr">
        <is>
          <t>190.00</t>
        </is>
      </c>
    </row>
    <row collapsed="false" customFormat="false" customHeight="false" hidden="false" ht="12.1" outlineLevel="0" r="219">
      <c r="A219" s="5" t="s">
        <f>=HYPERLINK("https://www.leilaoonline.net/lote/detalhe/204711", "243")</f>
      </c>
      <c r="B219" s="4" t="s">
        <f>=HYPERLINK("https://www.leilaoonline.net/lote/detalhe/204711", " Placas eletronicas/ peças para maquina Technik/ fios e suportes")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300,00</t>
        </is>
      </c>
      <c r="F219" s="4" t="inlineStr">
        <is>
          <t>150.00</t>
        </is>
      </c>
    </row>
    <row collapsed="false" customFormat="false" customHeight="false" hidden="false" ht="12.1" outlineLevel="0" r="220">
      <c r="A220" s="5" t="s">
        <f>=HYPERLINK("https://www.leilaoonline.net/lote/detalhe/204699", "244")</f>
      </c>
      <c r="B220" s="4" t="s">
        <f>=HYPERLINK("https://www.leilaoonline.net/lote/detalhe/204699", " Contém 10 fogareiro Chines    30 peças diversas")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300,00</t>
        </is>
      </c>
      <c r="F220" s="4" t="inlineStr">
        <is>
          <t>150.00</t>
        </is>
      </c>
    </row>
    <row collapsed="false" customFormat="false" customHeight="false" hidden="false" ht="12.1" outlineLevel="0" r="221">
      <c r="A221" s="5" t="s">
        <f>=HYPERLINK("https://www.leilaoonline.net/lote/detalhe/204698", "245")</f>
      </c>
      <c r="B221" s="4" t="s">
        <f>=HYPERLINK("https://www.leilaoonline.net/lote/detalhe/204698", " Aprox. 100 unid de conexões Ermeto 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250,00</t>
        </is>
      </c>
      <c r="F221" s="4" t="inlineStr">
        <is>
          <t>125.00</t>
        </is>
      </c>
    </row>
    <row collapsed="false" customFormat="false" customHeight="false" hidden="false" ht="12.1" outlineLevel="0" r="222">
      <c r="A222" s="5" t="s">
        <f>=HYPERLINK("https://www.leilaoonline.net/lote/detalhe/204672", "246")</f>
      </c>
      <c r="B222" s="4" t="s">
        <f>=HYPERLINK("https://www.leilaoonline.net/lote/detalhe/204672", " Aprox. 150 unid conexões Ermeto")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400,00</t>
        </is>
      </c>
      <c r="F222" s="4" t="inlineStr">
        <is>
          <t>200.00</t>
        </is>
      </c>
    </row>
    <row collapsed="false" customFormat="false" customHeight="false" hidden="false" ht="12.1" outlineLevel="0" r="223">
      <c r="A223" s="5" t="s">
        <f>=HYPERLINK("https://www.leilaoonline.net/lote/detalhe/204693", "247")</f>
      </c>
      <c r="B223" s="4" t="s">
        <f>=HYPERLINK("https://www.leilaoonline.net/lote/detalhe/204693", " Aprox. 85 unid conexões Ermeto")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200,00</t>
        </is>
      </c>
      <c r="F223" s="4" t="inlineStr">
        <is>
          <t>100.00</t>
        </is>
      </c>
    </row>
    <row collapsed="false" customFormat="false" customHeight="false" hidden="false" ht="12.1" outlineLevel="0" r="224">
      <c r="A224" s="5" t="s">
        <f>=HYPERLINK("https://www.leilaoonline.net/lote/detalhe/204697", "248")</f>
      </c>
      <c r="B224" s="4" t="s">
        <f>=HYPERLINK("https://www.leilaoonline.net/lote/detalhe/204697", " Aprox. 85 unid conexões Ermeto")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200,00</t>
        </is>
      </c>
      <c r="F224" s="4" t="inlineStr">
        <is>
          <t>100.00</t>
        </is>
      </c>
    </row>
    <row collapsed="false" customFormat="false" customHeight="false" hidden="false" ht="12.1" outlineLevel="0" r="225">
      <c r="A225" s="5" t="s">
        <f>=HYPERLINK("https://www.leilaoonline.net/lote/detalhe/204712", "249")</f>
      </c>
      <c r="B225" s="4" t="s">
        <f>=HYPERLINK("https://www.leilaoonline.net/lote/detalhe/204712", " Aprox. 250 peças plasticas")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125,00</t>
        </is>
      </c>
      <c r="F225" s="4" t="inlineStr">
        <is>
          <t>60.00</t>
        </is>
      </c>
    </row>
    <row collapsed="false" customFormat="false" customHeight="false" hidden="false" ht="12.1" outlineLevel="0" r="226">
      <c r="A226" s="5" t="s">
        <f>=HYPERLINK("https://www.leilaoonline.net/lote/detalhe/204677", "250")</f>
      </c>
      <c r="B226" s="4" t="s">
        <f>=HYPERLINK("https://www.leilaoonline.net/lote/detalhe/204677", " Aprox. 40 placas eletronicas")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125,00</t>
        </is>
      </c>
      <c r="F226" s="4" t="inlineStr">
        <is>
          <t>60.00</t>
        </is>
      </c>
    </row>
    <row collapsed="false" customFormat="false" customHeight="false" hidden="false" ht="12.1" outlineLevel="0" r="227">
      <c r="A227" s="5" t="s">
        <f>=HYPERLINK("https://www.leilaoonline.net/lote/detalhe/204744", "251")</f>
      </c>
      <c r="B227" s="4" t="s">
        <f>=HYPERLINK("https://www.leilaoonline.net/lote/detalhe/204744", " Aprox. 300 peças de conexões conforme imagens")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300,00</t>
        </is>
      </c>
      <c r="F227" s="4" t="inlineStr">
        <is>
          <t>150.00</t>
        </is>
      </c>
    </row>
    <row collapsed="false" customFormat="false" customHeight="false" hidden="false" ht="12.1" outlineLevel="0" r="228">
      <c r="A228" s="5" t="s">
        <f>=HYPERLINK("https://www.leilaoonline.net/lote/detalhe/204757", "252")</f>
      </c>
      <c r="B228" s="4" t="s">
        <f>=HYPERLINK("https://www.leilaoonline.net/lote/detalhe/204757", " Aprox. 250 peças diversas conforme imagens")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400,00</t>
        </is>
      </c>
      <c r="F228" s="4" t="inlineStr">
        <is>
          <t>200.00</t>
        </is>
      </c>
    </row>
    <row collapsed="false" customFormat="false" customHeight="false" hidden="false" ht="12.1" outlineLevel="0" r="229">
      <c r="A229" s="5" t="s">
        <f>=HYPERLINK("https://www.leilaoonline.net/lote/detalhe/204749", "253")</f>
      </c>
      <c r="B229" s="4" t="s">
        <f>=HYPERLINK("https://www.leilaoonline.net/lote/detalhe/204749", " Lote de produtos usados para acampamento/ escalada 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200,00</t>
        </is>
      </c>
      <c r="F229" s="4" t="inlineStr">
        <is>
          <t>100.00</t>
        </is>
      </c>
    </row>
    <row collapsed="false" customFormat="false" customHeight="false" hidden="false" ht="12.1" outlineLevel="0" r="230">
      <c r="A230" s="5" t="s">
        <f>=HYPERLINK("https://www.leilaoonline.net/lote/detalhe/204734", "254")</f>
      </c>
      <c r="B230" s="4" t="s">
        <f>=HYPERLINK("https://www.leilaoonline.net/lote/detalhe/204734", " 12 peças entre chicote/ marcador / accu coder mod 1546868 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1.400,00</t>
        </is>
      </c>
      <c r="F230" s="4" t="inlineStr">
        <is>
          <t>700.00</t>
        </is>
      </c>
    </row>
    <row collapsed="false" customFormat="false" customHeight="false" hidden="false" ht="12.1" outlineLevel="0" r="231">
      <c r="A231" s="5" t="s">
        <f>=HYPERLINK("https://www.leilaoonline.net/lote/detalhe/204741", "255")</f>
      </c>
      <c r="B231" s="4" t="s">
        <f>=HYPERLINK("https://www.leilaoonline.net/lote/detalhe/204741", " Lote de peças Boart Longyear / Tsubaki 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400,00</t>
        </is>
      </c>
      <c r="F231" s="4" t="inlineStr">
        <is>
          <t>200.00</t>
        </is>
      </c>
    </row>
    <row collapsed="false" customFormat="false" customHeight="false" hidden="false" ht="12.1" outlineLevel="0" r="232">
      <c r="A232" s="5" t="s">
        <f>=HYPERLINK("https://www.leilaoonline.net/lote/detalhe/204736", "256")</f>
      </c>
      <c r="B232" s="4" t="s">
        <f>=HYPERLINK("https://www.leilaoonline.net/lote/detalhe/204736", " Lote de peças para Maquinas Terex 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500,00</t>
        </is>
      </c>
      <c r="F232" s="4" t="inlineStr">
        <is>
          <t>250.00</t>
        </is>
      </c>
    </row>
    <row collapsed="false" customFormat="false" customHeight="false" hidden="false" ht="12.1" outlineLevel="0" r="233">
      <c r="A233" s="5" t="s">
        <f>=HYPERLINK("https://www.leilaoonline.net/lote/detalhe/204746", "257")</f>
      </c>
      <c r="B233" s="4" t="s">
        <f>=HYPERLINK("https://www.leilaoonline.net/lote/detalhe/204746", " bomba submersivel / tomada industrial e outros")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150,00</t>
        </is>
      </c>
      <c r="F233" s="4" t="inlineStr">
        <is>
          <t>75.00</t>
        </is>
      </c>
    </row>
    <row collapsed="false" customFormat="false" customHeight="false" hidden="false" ht="12.1" outlineLevel="0" r="234">
      <c r="A234" s="5" t="s">
        <f>=HYPERLINK("https://www.leilaoonline.net/lote/detalhe/204755", "258")</f>
      </c>
      <c r="B234" s="4" t="s">
        <f>=HYPERLINK("https://www.leilaoonline.net/lote/detalhe/204755", "Chicote automotivo GM Cruise")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150,00</t>
        </is>
      </c>
      <c r="F234" s="4" t="inlineStr">
        <is>
          <t>50.00</t>
        </is>
      </c>
    </row>
    <row collapsed="false" customFormat="false" customHeight="false" hidden="false" ht="12.1" outlineLevel="0" r="235">
      <c r="A235" s="5" t="s">
        <f>=HYPERLINK("https://www.leilaoonline.net/lote/detalhe/204747", "259")</f>
      </c>
      <c r="B235" s="4" t="s">
        <f>=HYPERLINK("https://www.leilaoonline.net/lote/detalhe/204747", " 1 unid IXIA modelo 2112")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2.000,00</t>
        </is>
      </c>
      <c r="F235" s="4" t="inlineStr">
        <is>
          <t>1000.00</t>
        </is>
      </c>
    </row>
    <row collapsed="false" customFormat="false" customHeight="false" hidden="false" ht="12.1" outlineLevel="0" r="236">
      <c r="A236" s="5" t="s">
        <f>=HYPERLINK("https://www.leilaoonline.net/lote/detalhe/204751", "260")</f>
      </c>
      <c r="B236" s="4" t="s">
        <f>=HYPERLINK("https://www.leilaoonline.net/lote/detalhe/204751", " 1 unid IXIA modelo 2112")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2.000,00</t>
        </is>
      </c>
      <c r="F236" s="4" t="inlineStr">
        <is>
          <t>1000.00</t>
        </is>
      </c>
    </row>
    <row collapsed="false" customFormat="false" customHeight="false" hidden="false" ht="12.1" outlineLevel="0" r="237">
      <c r="A237" s="5" t="s">
        <f>=HYPERLINK("https://www.leilaoonline.net/lote/detalhe/204754", "261")</f>
      </c>
      <c r="B237" s="4" t="s">
        <f>=HYPERLINK("https://www.leilaoonline.net/lote/detalhe/204754", " Lote de peças para maquina lavar louça ( qtdade e produto conforme imagens)")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500,00</t>
        </is>
      </c>
      <c r="F237" s="4" t="inlineStr">
        <is>
          <t>250.00</t>
        </is>
      </c>
    </row>
    <row collapsed="false" customFormat="false" customHeight="false" hidden="false" ht="12.1" outlineLevel="0" r="238">
      <c r="A238" s="5" t="s">
        <f>=HYPERLINK("https://www.leilaoonline.net/lote/detalhe/204688", "262")</f>
      </c>
      <c r="B238" s="4" t="s">
        <f>=HYPERLINK("https://www.leilaoonline.net/lote/detalhe/204688", " Aparelho Alcatel 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2.000,00</t>
        </is>
      </c>
      <c r="F238" s="4" t="inlineStr">
        <is>
          <t>1000.00</t>
        </is>
      </c>
    </row>
    <row collapsed="false" customFormat="false" customHeight="false" hidden="false" ht="12.1" outlineLevel="0" r="239">
      <c r="A239" s="5" t="s">
        <f>=HYPERLINK("https://www.leilaoonline.net/lote/detalhe/204709", "263")</f>
      </c>
      <c r="B239" s="4" t="s">
        <f>=HYPERLINK("https://www.leilaoonline.net/lote/detalhe/204709", " Lote Sony / Schneider")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550,00</t>
        </is>
      </c>
      <c r="F239" s="4" t="inlineStr">
        <is>
          <t>275.00</t>
        </is>
      </c>
    </row>
    <row collapsed="false" customFormat="false" customHeight="false" hidden="false" ht="12.1" outlineLevel="0" r="240">
      <c r="A240" s="5" t="s">
        <f>=HYPERLINK("https://www.leilaoonline.net/lote/detalhe/204705", "264")</f>
      </c>
      <c r="B240" s="4" t="s">
        <f>=HYPERLINK("https://www.leilaoonline.net/lote/detalhe/204705", " Ratlapa 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750,00</t>
        </is>
      </c>
      <c r="F240" s="4" t="inlineStr">
        <is>
          <t>375.00</t>
        </is>
      </c>
    </row>
    <row collapsed="false" customFormat="false" customHeight="false" hidden="false" ht="12.1" outlineLevel="0" r="241">
      <c r="A241" s="5" t="s">
        <f>=HYPERLINK("https://www.leilaoonline.net/lote/detalhe/204714", "265")</f>
      </c>
      <c r="B241" s="4" t="s">
        <f>=HYPERLINK("https://www.leilaoonline.net/lote/detalhe/204714", " Amano pix / aparelho 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250,00</t>
        </is>
      </c>
      <c r="F241" s="4" t="inlineStr">
        <is>
          <t>125.00</t>
        </is>
      </c>
    </row>
    <row collapsed="false" customFormat="false" customHeight="false" hidden="false" ht="12.1" outlineLevel="0" r="242">
      <c r="A242" s="5" t="s">
        <f>=HYPERLINK("https://www.leilaoonline.net/lote/detalhe/204743", "266")</f>
      </c>
      <c r="B242" s="4" t="s">
        <f>=HYPERLINK("https://www.leilaoonline.net/lote/detalhe/204743", " Anel de vedações diversos")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150,00</t>
        </is>
      </c>
      <c r="F242" s="4" t="inlineStr">
        <is>
          <t>75.00</t>
        </is>
      </c>
    </row>
    <row collapsed="false" customFormat="false" customHeight="false" hidden="false" ht="12.1" outlineLevel="0" r="243">
      <c r="A243" s="5" t="s">
        <f>=HYPERLINK("https://www.leilaoonline.net/lote/detalhe/204729", "267")</f>
      </c>
      <c r="B243" s="4" t="s">
        <f>=HYPERLINK("https://www.leilaoonline.net/lote/detalhe/204729", " Conexões de engate rapido e de rosca aprox 400 peças")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400,00</t>
        </is>
      </c>
      <c r="F243" s="4" t="inlineStr">
        <is>
          <t>200.00</t>
        </is>
      </c>
    </row>
    <row collapsed="false" customFormat="false" customHeight="false" hidden="false" ht="12.1" outlineLevel="0" r="244">
      <c r="A244" s="5" t="s">
        <f>=HYPERLINK("https://www.leilaoonline.net/lote/detalhe/204745", "268")</f>
      </c>
      <c r="B244" s="4" t="s">
        <f>=HYPERLINK("https://www.leilaoonline.net/lote/detalhe/204745", " Aprox 45 mil aneis de vedações diversos")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500,00</t>
        </is>
      </c>
      <c r="F244" s="4" t="inlineStr">
        <is>
          <t>250.00</t>
        </is>
      </c>
    </row>
    <row collapsed="false" customFormat="false" customHeight="false" hidden="false" ht="12.1" outlineLevel="0" r="245">
      <c r="A245" s="5" t="s">
        <f>=HYPERLINK("https://www.leilaoonline.net/lote/detalhe/204756", "269")</f>
      </c>
      <c r="B245" s="4" t="s">
        <f>=HYPERLINK("https://www.leilaoonline.net/lote/detalhe/204756", " Aprox 1000 unid anel para torneira e conexões")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500,00</t>
        </is>
      </c>
      <c r="F245" s="4" t="inlineStr">
        <is>
          <t>250.00</t>
        </is>
      </c>
    </row>
    <row collapsed="false" customFormat="false" customHeight="false" hidden="false" ht="12.1" outlineLevel="0" r="246">
      <c r="A246" s="5" t="s">
        <f>=HYPERLINK("https://www.leilaoonline.net/lote/detalhe/204752", "270")</f>
      </c>
      <c r="B246" s="4" t="s">
        <f>=HYPERLINK("https://www.leilaoonline.net/lote/detalhe/204752", " Peças de moto diversas conforme imagens")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250,00</t>
        </is>
      </c>
      <c r="F246" s="4" t="inlineStr">
        <is>
          <t>125.00</t>
        </is>
      </c>
    </row>
    <row collapsed="false" customFormat="false" customHeight="false" hidden="false" ht="12.1" outlineLevel="0" r="247">
      <c r="A247" s="5" t="s">
        <f>=HYPERLINK("https://www.leilaoonline.net/lote/detalhe/204750", "271")</f>
      </c>
      <c r="B247" s="4" t="s">
        <f>=HYPERLINK("https://www.leilaoonline.net/lote/detalhe/204750", " Abraçadeira maciça / 5 pares luvas grossas/ 20 peças de fixação 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350,00</t>
        </is>
      </c>
      <c r="F247" s="4" t="inlineStr">
        <is>
          <t>175.00</t>
        </is>
      </c>
    </row>
    <row collapsed="false" customFormat="false" customHeight="false" hidden="false" ht="12.1" outlineLevel="0" r="248">
      <c r="A248" s="5" t="s">
        <f>=HYPERLINK("https://www.leilaoonline.net/lote/detalhe/204731", "272")</f>
      </c>
      <c r="B248" s="4" t="s">
        <f>=HYPERLINK("https://www.leilaoonline.net/lote/detalhe/204731", " Peças de moto Ducati originais   transformador de corrente e outros 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350,00</t>
        </is>
      </c>
      <c r="F248" s="4" t="inlineStr">
        <is>
          <t>175.00</t>
        </is>
      </c>
    </row>
    <row collapsed="false" customFormat="false" customHeight="false" hidden="false" ht="12.1" outlineLevel="0" r="249">
      <c r="A249" s="5" t="s">
        <f>=HYPERLINK("https://www.leilaoonline.net/lote/detalhe/204748", "273")</f>
      </c>
      <c r="B249" s="4" t="s">
        <f>=HYPERLINK("https://www.leilaoonline.net/lote/detalhe/204748", " Lote de correias diversas 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150,00</t>
        </is>
      </c>
      <c r="F249" s="4" t="inlineStr">
        <is>
          <t>75.00</t>
        </is>
      </c>
    </row>
    <row collapsed="false" customFormat="false" customHeight="false" hidden="false" ht="12.1" outlineLevel="0" r="250">
      <c r="A250" s="5" t="s">
        <f>=HYPERLINK("https://www.leilaoonline.net/lote/detalhe/204735", "274")</f>
      </c>
      <c r="B250" s="4" t="s">
        <f>=HYPERLINK("https://www.leilaoonline.net/lote/detalhe/204735", " Lote de produtos Acelli novos qtdade diversas")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1.000,00</t>
        </is>
      </c>
      <c r="F250" s="4" t="inlineStr">
        <is>
          <t>500.00</t>
        </is>
      </c>
    </row>
    <row collapsed="false" customFormat="false" customHeight="false" hidden="false" ht="12.1" outlineLevel="0" r="251">
      <c r="A251" s="5" t="s">
        <f>=HYPERLINK("https://www.leilaoonline.net/lote/detalhe/204725", "275")</f>
      </c>
      <c r="B251" s="4" t="s">
        <f>=HYPERLINK("https://www.leilaoonline.net/lote/detalhe/204725", " Lote de produtos Miller novos 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900,00</t>
        </is>
      </c>
      <c r="F251" s="4" t="inlineStr">
        <is>
          <t>450.00</t>
        </is>
      </c>
    </row>
    <row collapsed="false" customFormat="false" customHeight="false" hidden="false" ht="12.1" outlineLevel="0" r="252">
      <c r="A252" s="5" t="s">
        <f>=HYPERLINK("https://www.leilaoonline.net/lote/detalhe/204738", "276")</f>
      </c>
      <c r="B252" s="4" t="s">
        <f>=HYPERLINK("https://www.leilaoonline.net/lote/detalhe/204738", " Lote de fios/ adaptadores/ plug e outros")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250,00</t>
        </is>
      </c>
      <c r="F252" s="4" t="inlineStr">
        <is>
          <t>125.00</t>
        </is>
      </c>
    </row>
    <row collapsed="false" customFormat="false" customHeight="false" hidden="false" ht="12.1" outlineLevel="0" r="253">
      <c r="A253" s="5" t="s">
        <f>=HYPERLINK("https://www.leilaoonline.net/lote/detalhe/204742", "277")</f>
      </c>
      <c r="B253" s="4" t="s">
        <f>=HYPERLINK("https://www.leilaoonline.net/lote/detalhe/204742", " Placas diversas 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200,00</t>
        </is>
      </c>
      <c r="F253" s="4" t="inlineStr">
        <is>
          <t>100.00</t>
        </is>
      </c>
    </row>
    <row collapsed="false" customFormat="false" customHeight="false" hidden="false" ht="12.1" outlineLevel="0" r="254">
      <c r="A254" s="5" t="s">
        <f>=HYPERLINK("https://www.leilaoonline.net/lote/detalhe/204684", "278")</f>
      </c>
      <c r="B254" s="4" t="s">
        <f>=HYPERLINK("https://www.leilaoonline.net/lote/detalhe/204684", " Placas / bateria / cabo/ e outros")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600,00</t>
        </is>
      </c>
      <c r="F254" s="4" t="inlineStr">
        <is>
          <t>300.00</t>
        </is>
      </c>
    </row>
    <row collapsed="false" customFormat="false" customHeight="false" hidden="false" ht="12.1" outlineLevel="0" r="255">
      <c r="A255" s="5" t="s">
        <f>=HYPERLINK("https://www.leilaoonline.net/lote/detalhe/204721", "279")</f>
      </c>
      <c r="B255" s="4" t="s">
        <f>=HYPERLINK("https://www.leilaoonline.net/lote/detalhe/204721", " Aprox 15 placas diversas 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250,00</t>
        </is>
      </c>
      <c r="F255" s="4" t="inlineStr">
        <is>
          <t>125.00</t>
        </is>
      </c>
    </row>
    <row collapsed="false" customFormat="false" customHeight="false" hidden="false" ht="12.1" outlineLevel="0" r="256">
      <c r="A256" s="5" t="s">
        <f>=HYPERLINK("https://www.leilaoonline.net/lote/detalhe/204713", "280")</f>
      </c>
      <c r="B256" s="4" t="s">
        <f>=HYPERLINK("https://www.leilaoonline.net/lote/detalhe/204713", " Lote de produtos AVL e outros 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2.000,00</t>
        </is>
      </c>
      <c r="F256" s="4" t="inlineStr">
        <is>
          <t>1000.00</t>
        </is>
      </c>
    </row>
    <row collapsed="false" customFormat="false" customHeight="false" hidden="false" ht="12.1" outlineLevel="0" r="257">
      <c r="A257" s="5" t="s">
        <f>=HYPERLINK("https://www.leilaoonline.net/lote/detalhe/204727", "281")</f>
      </c>
      <c r="B257" s="4" t="s">
        <f>=HYPERLINK("https://www.leilaoonline.net/lote/detalhe/204727", " Lote de peças que contém Festo / Starrett e Omni")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750,00</t>
        </is>
      </c>
      <c r="F257" s="4" t="inlineStr">
        <is>
          <t>375.00</t>
        </is>
      </c>
    </row>
    <row collapsed="false" customFormat="false" customHeight="false" hidden="false" ht="12.1" outlineLevel="0" r="258">
      <c r="A258" s="5" t="s">
        <f>=HYPERLINK("https://www.leilaoonline.net/lote/detalhe/204694", "282")</f>
      </c>
      <c r="B258" s="4" t="s">
        <f>=HYPERLINK("https://www.leilaoonline.net/lote/detalhe/204694", " Lote de placas diversas")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300,00</t>
        </is>
      </c>
      <c r="F258" s="4" t="inlineStr">
        <is>
          <t>150.00</t>
        </is>
      </c>
    </row>
    <row collapsed="false" customFormat="false" customHeight="false" hidden="false" ht="12.1" outlineLevel="0" r="259">
      <c r="A259" s="5" t="s">
        <f>=HYPERLINK("https://www.leilaoonline.net/lote/detalhe/204723", "283")</f>
      </c>
      <c r="B259" s="4" t="s">
        <f>=HYPERLINK("https://www.leilaoonline.net/lote/detalhe/204723", " 3 unid de cilindro aparentemente graficos 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600,00</t>
        </is>
      </c>
      <c r="F259" s="4" t="inlineStr">
        <is>
          <t>300.00</t>
        </is>
      </c>
    </row>
    <row collapsed="false" customFormat="false" customHeight="false" hidden="false" ht="12.1" outlineLevel="0" r="260">
      <c r="A260" s="5" t="s">
        <f>=HYPERLINK("https://www.leilaoonline.net/lote/detalhe/204689", "284")</f>
      </c>
      <c r="B260" s="4" t="s">
        <f>=HYPERLINK("https://www.leilaoonline.net/lote/detalhe/204689", "  Aprox 70 peças de puxador GM novos")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350,00</t>
        </is>
      </c>
      <c r="F260" s="4" t="inlineStr">
        <is>
          <t>175.00</t>
        </is>
      </c>
    </row>
    <row collapsed="false" customFormat="false" customHeight="false" hidden="false" ht="12.1" outlineLevel="0" r="261">
      <c r="A261" s="5" t="s">
        <f>=HYPERLINK("https://www.leilaoonline.net/lote/detalhe/204716", "285")</f>
      </c>
      <c r="B261" s="4" t="s">
        <f>=HYPERLINK("https://www.leilaoonline.net/lote/detalhe/204716", " Lote que contém Omron / Bomber / Bartec 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300,00</t>
        </is>
      </c>
      <c r="F261" s="4" t="inlineStr">
        <is>
          <t>150.00</t>
        </is>
      </c>
    </row>
    <row collapsed="false" customFormat="false" customHeight="false" hidden="false" ht="12.1" outlineLevel="0" r="262">
      <c r="A262" s="5" t="s">
        <f>=HYPERLINK("https://www.leilaoonline.net/lote/detalhe/204687", "286")</f>
      </c>
      <c r="B262" s="4" t="s">
        <f>=HYPERLINK("https://www.leilaoonline.net/lote/detalhe/204687", " Lote contém bico injetor/ farol Mercedes   / motor e outros / cinto segurança 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1.000,00</t>
        </is>
      </c>
      <c r="F262" s="4" t="inlineStr">
        <is>
          <t>500.00</t>
        </is>
      </c>
    </row>
    <row collapsed="false" customFormat="false" customHeight="false" hidden="false" ht="12.1" outlineLevel="0" r="263">
      <c r="A263" s="5" t="s">
        <f>=HYPERLINK("https://www.leilaoonline.net/lote/detalhe/204718", "287")</f>
      </c>
      <c r="B263" s="4" t="s">
        <f>=HYPERLINK("https://www.leilaoonline.net/lote/detalhe/204718", " Peças de moto diversas 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400,00</t>
        </is>
      </c>
      <c r="F263" s="4" t="inlineStr">
        <is>
          <t>200.00</t>
        </is>
      </c>
    </row>
    <row collapsed="false" customFormat="false" customHeight="false" hidden="false" ht="12.1" outlineLevel="0" r="264">
      <c r="A264" s="5" t="s">
        <f>=HYPERLINK("https://www.leilaoonline.net/lote/detalhe/204771", "288")</f>
      </c>
      <c r="B264" s="4" t="s">
        <f>=HYPERLINK("https://www.leilaoonline.net/lote/detalhe/204771", " Peças diversas. Conforme lote exposto")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350,00</t>
        </is>
      </c>
      <c r="F264" s="4" t="inlineStr">
        <is>
          <t>50.00</t>
        </is>
      </c>
    </row>
    <row collapsed="false" customFormat="false" customHeight="false" hidden="false" ht="12.1" outlineLevel="0" r="265">
      <c r="A265" s="5" t="s">
        <f>=HYPERLINK("https://www.leilaoonline.net/lote/detalhe/204765", "289")</f>
      </c>
      <c r="B265" s="4" t="s">
        <f>=HYPERLINK("https://www.leilaoonline.net/lote/detalhe/204765", " Conexões / SMC /Gbic e outros")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450,00</t>
        </is>
      </c>
      <c r="F265" s="4" t="inlineStr">
        <is>
          <t>50.00</t>
        </is>
      </c>
    </row>
    <row collapsed="false" customFormat="false" customHeight="false" hidden="false" ht="12.1" outlineLevel="0" r="266">
      <c r="A266" s="5" t="s">
        <f>=HYPERLINK("https://www.leilaoonline.net/lote/detalhe/204764", "290")</f>
      </c>
      <c r="B266" s="4" t="s">
        <f>=HYPERLINK("https://www.leilaoonline.net/lote/detalhe/204764", " Placas diversas")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600,00</t>
        </is>
      </c>
      <c r="F266" s="4" t="inlineStr">
        <is>
          <t>50.00</t>
        </is>
      </c>
    </row>
    <row collapsed="false" customFormat="false" customHeight="false" hidden="false" ht="12.1" outlineLevel="0" r="267">
      <c r="A267" s="5" t="s">
        <f>=HYPERLINK("https://www.leilaoonline.net/lote/detalhe/204772", "291")</f>
      </c>
      <c r="B267" s="4" t="s">
        <f>=HYPERLINK("https://www.leilaoonline.net/lote/detalhe/204772", " Caixa de banco ")</f>
      </c>
      <c r="C267" s="4" t="inlineStr">
        <is>
          <t>Não vendido</t>
        </is>
      </c>
      <c r="D267" s="4" t="inlineStr">
        <is>
          <t>0</t>
        </is>
      </c>
      <c r="E267" s="5" t="inlineStr">
        <is>
          <t>1.000,00</t>
        </is>
      </c>
      <c r="F267" s="4" t="inlineStr">
        <is>
          <t>50.00</t>
        </is>
      </c>
    </row>
    <row collapsed="false" customFormat="false" customHeight="false" hidden="false" ht="12.1" outlineLevel="0" r="268">
      <c r="A268" s="5" t="s">
        <f>=HYPERLINK("https://www.leilaoonline.net/lote/detalhe/204760", "292")</f>
      </c>
      <c r="B268" s="4" t="s">
        <f>=HYPERLINK("https://www.leilaoonline.net/lote/detalhe/204760", " KopKit  - 5 kits  / Network - 01 unid /  e outras peças")</f>
      </c>
      <c r="C268" s="4" t="inlineStr">
        <is>
          <t>Não vendido</t>
        </is>
      </c>
      <c r="D268" s="4" t="inlineStr">
        <is>
          <t>0</t>
        </is>
      </c>
      <c r="E268" s="5" t="inlineStr">
        <is>
          <t>6.000,00</t>
        </is>
      </c>
      <c r="F268" s="4" t="inlineStr">
        <is>
          <t>200.00</t>
        </is>
      </c>
    </row>
    <row collapsed="false" customFormat="false" customHeight="false" hidden="false" ht="12.1" outlineLevel="0" r="269">
      <c r="A269" s="5" t="s">
        <f>=HYPERLINK("https://www.leilaoonline.net/lote/detalhe/204758", "293")</f>
      </c>
      <c r="B269" s="4" t="s">
        <f>=HYPERLINK("https://www.leilaoonline.net/lote/detalhe/204758", " Suportes diversos ")</f>
      </c>
      <c r="C269" s="4" t="inlineStr">
        <is>
          <t>Não vendido</t>
        </is>
      </c>
      <c r="D269" s="4" t="inlineStr">
        <is>
          <t>0</t>
        </is>
      </c>
      <c r="E269" s="5" t="inlineStr">
        <is>
          <t>100,00</t>
        </is>
      </c>
      <c r="F269" s="4" t="inlineStr">
        <is>
          <t>50.00</t>
        </is>
      </c>
    </row>
    <row collapsed="false" customFormat="false" customHeight="false" hidden="false" ht="12.1" outlineLevel="0" r="270">
      <c r="A270" s="5" t="s">
        <f>=HYPERLINK("https://www.leilaoonline.net/lote/detalhe/204763", "294")</f>
      </c>
      <c r="B270" s="4" t="s">
        <f>=HYPERLINK("https://www.leilaoonline.net/lote/detalhe/204763", " Alojamento de bomba e campana de roda ")</f>
      </c>
      <c r="C270" s="4" t="inlineStr">
        <is>
          <t>Não vendido</t>
        </is>
      </c>
      <c r="D270" s="4" t="inlineStr">
        <is>
          <t>0</t>
        </is>
      </c>
      <c r="E270" s="5" t="inlineStr">
        <is>
          <t>2.250,00</t>
        </is>
      </c>
      <c r="F270" s="4" t="inlineStr">
        <is>
          <t>100.00</t>
        </is>
      </c>
    </row>
    <row collapsed="false" customFormat="false" customHeight="false" hidden="false" ht="12.1" outlineLevel="0" r="271">
      <c r="A271" s="5" t="s">
        <f>=HYPERLINK("https://www.leilaoonline.net/lote/detalhe/204768", "295")</f>
      </c>
      <c r="B271" s="4" t="s">
        <f>=HYPERLINK("https://www.leilaoonline.net/lote/detalhe/204768", " Caixa de banco ")</f>
      </c>
      <c r="C271" s="4" t="inlineStr">
        <is>
          <t>Não vendido</t>
        </is>
      </c>
      <c r="D271" s="4" t="inlineStr">
        <is>
          <t>0</t>
        </is>
      </c>
      <c r="E271" s="5" t="inlineStr">
        <is>
          <t>1.000,00</t>
        </is>
      </c>
      <c r="F271" s="4" t="inlineStr">
        <is>
          <t>50.00</t>
        </is>
      </c>
    </row>
    <row collapsed="false" customFormat="false" customHeight="false" hidden="false" ht="12.1" outlineLevel="0" r="272">
      <c r="A272" s="5" t="s">
        <f>=HYPERLINK("https://www.leilaoonline.net/lote/detalhe/204781", "296")</f>
      </c>
      <c r="B272" s="4" t="s">
        <f>=HYPERLINK("https://www.leilaoonline.net/lote/detalhe/204781", " Cilindro Hidraulico e outros")</f>
      </c>
      <c r="C272" s="4" t="inlineStr">
        <is>
          <t>Não vendido</t>
        </is>
      </c>
      <c r="D272" s="4" t="inlineStr">
        <is>
          <t>0</t>
        </is>
      </c>
      <c r="E272" s="5" t="inlineStr">
        <is>
          <t>600,00</t>
        </is>
      </c>
      <c r="F272" s="4" t="inlineStr">
        <is>
          <t>50.00</t>
        </is>
      </c>
    </row>
    <row collapsed="false" customFormat="false" customHeight="false" hidden="false" ht="12.1" outlineLevel="0" r="273">
      <c r="A273" s="5" t="s">
        <f>=HYPERLINK("https://www.leilaoonline.net/lote/detalhe/204770", "297")</f>
      </c>
      <c r="B273" s="4" t="s">
        <f>=HYPERLINK("https://www.leilaoonline.net/lote/detalhe/204770", " Sensor Honeywell  / Interface Converter / Embarque Hidraulico / Fusil e outros")</f>
      </c>
      <c r="C273" s="4" t="inlineStr">
        <is>
          <t>Não vendido</t>
        </is>
      </c>
      <c r="D273" s="4" t="inlineStr">
        <is>
          <t>0</t>
        </is>
      </c>
      <c r="E273" s="5" t="inlineStr">
        <is>
          <t>1.400,00</t>
        </is>
      </c>
      <c r="F273" s="4" t="inlineStr">
        <is>
          <t>100.00</t>
        </is>
      </c>
    </row>
    <row collapsed="false" customFormat="false" customHeight="false" hidden="false" ht="12.1" outlineLevel="0" r="274">
      <c r="A274" s="5" t="s">
        <f>=HYPERLINK("https://www.leilaoonline.net/lote/detalhe/204775", "298")</f>
      </c>
      <c r="B274" s="4" t="s">
        <f>=HYPERLINK("https://www.leilaoonline.net/lote/detalhe/204775", " Aprox. 38 unid cilindro / 8 trilhos e 2 discos ")</f>
      </c>
      <c r="C274" s="4" t="inlineStr">
        <is>
          <t>Não vendido</t>
        </is>
      </c>
      <c r="D274" s="4" t="inlineStr">
        <is>
          <t>0</t>
        </is>
      </c>
      <c r="E274" s="5" t="inlineStr">
        <is>
          <t>500,00</t>
        </is>
      </c>
      <c r="F274" s="4" t="inlineStr">
        <is>
          <t>50.00</t>
        </is>
      </c>
    </row>
    <row collapsed="false" customFormat="false" customHeight="false" hidden="false" ht="12.1" outlineLevel="0" r="275">
      <c r="A275" s="5" t="s">
        <f>=HYPERLINK("https://www.leilaoonline.net/lote/detalhe/204773", "299")</f>
      </c>
      <c r="B275" s="4" t="s">
        <f>=HYPERLINK("https://www.leilaoonline.net/lote/detalhe/204773", " Placas Hd e outros")</f>
      </c>
      <c r="C275" s="4" t="inlineStr">
        <is>
          <t>Não vendido</t>
        </is>
      </c>
      <c r="D275" s="4" t="inlineStr">
        <is>
          <t>0</t>
        </is>
      </c>
      <c r="E275" s="5" t="inlineStr">
        <is>
          <t>750,00</t>
        </is>
      </c>
      <c r="F275" s="4" t="inlineStr">
        <is>
          <t>50.00</t>
        </is>
      </c>
    </row>
    <row collapsed="false" customFormat="false" customHeight="false" hidden="false" ht="12.1" outlineLevel="0" r="276">
      <c r="A276" s="5" t="s">
        <f>=HYPERLINK("https://www.leilaoonline.net/lote/detalhe/204778", "300")</f>
      </c>
      <c r="B276" s="4" t="s">
        <f>=HYPERLINK("https://www.leilaoonline.net/lote/detalhe/204778", " Modulador digital e placa ")</f>
      </c>
      <c r="C276" s="4" t="inlineStr">
        <is>
          <t>Não vendido</t>
        </is>
      </c>
      <c r="D276" s="4" t="inlineStr">
        <is>
          <t>0</t>
        </is>
      </c>
      <c r="E276" s="5" t="inlineStr">
        <is>
          <t>1.500,00</t>
        </is>
      </c>
      <c r="F276" s="4" t="inlineStr">
        <is>
          <t>100.00</t>
        </is>
      </c>
    </row>
    <row collapsed="false" customFormat="false" customHeight="false" hidden="false" ht="12.1" outlineLevel="0" r="277">
      <c r="A277" s="5" t="s">
        <f>=HYPERLINK("https://www.leilaoonline.net/lote/detalhe/204766", "301")</f>
      </c>
      <c r="B277" s="4" t="s">
        <f>=HYPERLINK("https://www.leilaoonline.net/lote/detalhe/204766", " Placas /Riverbid ")</f>
      </c>
      <c r="C277" s="4" t="inlineStr">
        <is>
          <t>Não vendido</t>
        </is>
      </c>
      <c r="D277" s="4" t="inlineStr">
        <is>
          <t>0</t>
        </is>
      </c>
      <c r="E277" s="5" t="inlineStr">
        <is>
          <t>500,00</t>
        </is>
      </c>
      <c r="F277" s="4" t="inlineStr">
        <is>
          <t>50.00</t>
        </is>
      </c>
    </row>
    <row collapsed="false" customFormat="false" customHeight="false" hidden="false" ht="12.1" outlineLevel="0" r="278">
      <c r="A278" s="5" t="s">
        <f>=HYPERLINK("https://www.leilaoonline.net/lote/detalhe/204774", "302")</f>
      </c>
      <c r="B278" s="4" t="s">
        <f>=HYPERLINK("https://www.leilaoonline.net/lote/detalhe/204774", "  1 unidade de controlador e 2 aparelhos wireless ")</f>
      </c>
      <c r="C278" s="4" t="inlineStr">
        <is>
          <t>Não vendido</t>
        </is>
      </c>
      <c r="D278" s="4" t="inlineStr">
        <is>
          <t>0</t>
        </is>
      </c>
      <c r="E278" s="5" t="inlineStr">
        <is>
          <t>750,00</t>
        </is>
      </c>
      <c r="F278" s="4" t="inlineStr">
        <is>
          <t>50.00</t>
        </is>
      </c>
    </row>
    <row collapsed="false" customFormat="false" customHeight="false" hidden="false" ht="12.1" outlineLevel="0" r="279">
      <c r="A279" s="5" t="s">
        <f>=HYPERLINK("https://www.leilaoonline.net/lote/detalhe/204759", "303")</f>
      </c>
      <c r="B279" s="4" t="s">
        <f>=HYPERLINK("https://www.leilaoonline.net/lote/detalhe/204759", " Plug Eaton / 4 kits ceramica / isolador / engrenagem Tisubaki e outos")</f>
      </c>
      <c r="C279" s="4" t="inlineStr">
        <is>
          <t>Não vendido</t>
        </is>
      </c>
      <c r="D279" s="4" t="inlineStr">
        <is>
          <t>0</t>
        </is>
      </c>
      <c r="E279" s="5" t="inlineStr">
        <is>
          <t>400,00</t>
        </is>
      </c>
      <c r="F279" s="4" t="inlineStr">
        <is>
          <t>50.00</t>
        </is>
      </c>
    </row>
    <row collapsed="false" customFormat="false" customHeight="false" hidden="false" ht="12.1" outlineLevel="0" r="280">
      <c r="A280" s="5" t="s">
        <f>=HYPERLINK("https://www.leilaoonline.net/lote/detalhe/204776", "304")</f>
      </c>
      <c r="B280" s="4" t="s">
        <f>=HYPERLINK("https://www.leilaoonline.net/lote/detalhe/204776", " Cilindro P064227.0 FE-UW D110CR")</f>
      </c>
      <c r="C280" s="4" t="inlineStr">
        <is>
          <t>Não vendido</t>
        </is>
      </c>
      <c r="D280" s="4" t="inlineStr">
        <is>
          <t>0</t>
        </is>
      </c>
      <c r="E280" s="5" t="inlineStr">
        <is>
          <t>750,00</t>
        </is>
      </c>
      <c r="F280" s="4" t="inlineStr">
        <is>
          <t>50.00</t>
        </is>
      </c>
    </row>
    <row collapsed="false" customFormat="false" customHeight="false" hidden="false" ht="12.1" outlineLevel="0" r="281">
      <c r="A281" s="5" t="s">
        <f>=HYPERLINK("https://www.leilaoonline.net/lote/detalhe/204779", "305")</f>
      </c>
      <c r="B281" s="4" t="s">
        <f>=HYPERLINK("https://www.leilaoonline.net/lote/detalhe/204779", " Peças diversas conforme imagens")</f>
      </c>
      <c r="C281" s="4" t="inlineStr">
        <is>
          <t>Não vendido</t>
        </is>
      </c>
      <c r="D281" s="4" t="inlineStr">
        <is>
          <t>0</t>
        </is>
      </c>
      <c r="E281" s="5" t="inlineStr">
        <is>
          <t>125,00</t>
        </is>
      </c>
      <c r="F281" s="4" t="inlineStr">
        <is>
          <t>50.00</t>
        </is>
      </c>
    </row>
    <row collapsed="false" customFormat="false" customHeight="false" hidden="false" ht="12.1" outlineLevel="0" r="282">
      <c r="A282" s="5" t="s">
        <f>=HYPERLINK("https://www.leilaoonline.net/lote/detalhe/204769", "306")</f>
      </c>
      <c r="B282" s="4" t="s">
        <f>=HYPERLINK("https://www.leilaoonline.net/lote/detalhe/204769", " Lona de freio / potenciometro e produtos Putaway Label")</f>
      </c>
      <c r="C282" s="4" t="inlineStr">
        <is>
          <t>Não vendido</t>
        </is>
      </c>
      <c r="D282" s="4" t="inlineStr">
        <is>
          <t>0</t>
        </is>
      </c>
      <c r="E282" s="5" t="inlineStr">
        <is>
          <t>150,00</t>
        </is>
      </c>
      <c r="F282" s="4" t="inlineStr">
        <is>
          <t>50.00</t>
        </is>
      </c>
    </row>
    <row collapsed="false" customFormat="false" customHeight="false" hidden="false" ht="12.1" outlineLevel="0" r="283">
      <c r="A283" s="5" t="s">
        <f>=HYPERLINK("https://www.leilaoonline.net/lote/detalhe/204762", "307")</f>
      </c>
      <c r="B283" s="4" t="s">
        <f>=HYPERLINK("https://www.leilaoonline.net/lote/detalhe/204762", " Tomadas/ Interruptor / Espelho/ Conduletes tamanhos variados e outros mais 300 unid")</f>
      </c>
      <c r="C283" s="4" t="inlineStr">
        <is>
          <t>Não vendido</t>
        </is>
      </c>
      <c r="D283" s="4" t="inlineStr">
        <is>
          <t>0</t>
        </is>
      </c>
      <c r="E283" s="5" t="inlineStr">
        <is>
          <t>750,00</t>
        </is>
      </c>
      <c r="F283" s="4" t="inlineStr">
        <is>
          <t>50.00</t>
        </is>
      </c>
    </row>
    <row collapsed="false" customFormat="false" customHeight="false" hidden="false" ht="12.1" outlineLevel="0" r="284">
      <c r="A284" s="5" t="s">
        <f>=HYPERLINK("https://www.leilaoonline.net/lote/detalhe/204767", "308")</f>
      </c>
      <c r="B284" s="4" t="s">
        <f>=HYPERLINK("https://www.leilaoonline.net/lote/detalhe/204767", " Espanta pombo. Aprox. 21 unid")</f>
      </c>
      <c r="C284" s="4" t="inlineStr">
        <is>
          <t>Não vendido</t>
        </is>
      </c>
      <c r="D284" s="4" t="inlineStr">
        <is>
          <t>0</t>
        </is>
      </c>
      <c r="E284" s="5" t="inlineStr">
        <is>
          <t>900,00</t>
        </is>
      </c>
      <c r="F284" s="4" t="inlineStr">
        <is>
          <t>50.00</t>
        </is>
      </c>
    </row>
    <row collapsed="false" customFormat="false" customHeight="false" hidden="false" ht="12.1" outlineLevel="0" r="285">
      <c r="A285" s="5" t="s">
        <f>=HYPERLINK("https://www.leilaoonline.net/lote/detalhe/204761", "309")</f>
      </c>
      <c r="B285" s="4" t="s">
        <f>=HYPERLINK("https://www.leilaoonline.net/lote/detalhe/204761", " Cabos diversos  conforme lote exposto")</f>
      </c>
      <c r="C285" s="4" t="inlineStr">
        <is>
          <t>Não vendido</t>
        </is>
      </c>
      <c r="D285" s="4" t="inlineStr">
        <is>
          <t>0</t>
        </is>
      </c>
      <c r="E285" s="5" t="inlineStr">
        <is>
          <t>350,00</t>
        </is>
      </c>
      <c r="F285" s="4" t="inlineStr">
        <is>
          <t>50.00</t>
        </is>
      </c>
    </row>
    <row collapsed="false" customFormat="false" customHeight="false" hidden="false" ht="12.1" outlineLevel="0" r="286">
      <c r="A286" s="5" t="s">
        <f>=HYPERLINK("https://www.leilaoonline.net/lote/detalhe/204780", "310")</f>
      </c>
      <c r="B286" s="4" t="s">
        <f>=HYPERLINK("https://www.leilaoonline.net/lote/detalhe/204780", " Tomadas industriais  / 1 lado de cortina Keyence / e outros")</f>
      </c>
      <c r="C286" s="4" t="inlineStr">
        <is>
          <t>Não vendido</t>
        </is>
      </c>
      <c r="D286" s="4" t="inlineStr">
        <is>
          <t>0</t>
        </is>
      </c>
      <c r="E286" s="5" t="inlineStr">
        <is>
          <t>1.000,00</t>
        </is>
      </c>
      <c r="F286" s="4" t="inlineStr">
        <is>
          <t>100.00</t>
        </is>
      </c>
    </row>
    <row collapsed="false" customFormat="false" customHeight="false" hidden="false" ht="12.1" outlineLevel="0" r="287">
      <c r="A287" s="5" t="s">
        <f>=HYPERLINK("https://www.leilaoonline.net/lote/detalhe/204777", "311")</f>
      </c>
      <c r="B287" s="4" t="s">
        <f>=HYPERLINK("https://www.leilaoonline.net/lote/detalhe/204777", " Kit de aterramento / chicote eletrico / cabos diversos / insertos / suporte para fixação de fios  e outros")</f>
      </c>
      <c r="C287" s="4" t="inlineStr">
        <is>
          <t>Não vendido</t>
        </is>
      </c>
      <c r="D287" s="4" t="inlineStr">
        <is>
          <t>0</t>
        </is>
      </c>
      <c r="E287" s="5" t="inlineStr">
        <is>
          <t>1.000,00</t>
        </is>
      </c>
      <c r="F287" s="4" t="inlineStr">
        <is>
          <t>100.00</t>
        </is>
      </c>
    </row>
    <row collapsed="false" customFormat="false" customHeight="false" hidden="false" ht="12.1" outlineLevel="0" r="288">
      <c r="A288" s="5" t="s">
        <f>=HYPERLINK("https://www.leilaoonline.net/lote/detalhe/204782", "312")</f>
      </c>
      <c r="B288" s="4" t="s">
        <f>=HYPERLINK("https://www.leilaoonline.net/lote/detalhe/204782", " Sensores Philips SENSOR LRM1080: aprox. 23 unid  / Aprox. 20 suportes dos sensores philips. Lampadas e luminarias: Aprox. 80 unid")</f>
      </c>
      <c r="C288" s="4" t="inlineStr">
        <is>
          <t>Não vendido</t>
        </is>
      </c>
      <c r="D288" s="4" t="inlineStr">
        <is>
          <t>0</t>
        </is>
      </c>
      <c r="E288" s="5" t="inlineStr">
        <is>
          <t>1.000,00</t>
        </is>
      </c>
      <c r="F288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2026-03-26T12:31:27.00Z</dcterms:created>
  <dc:creator>Tellks Tecnologia</dc:creator>
  <cp:revision>0</cp:revision>
</cp:coreProperties>
</file>