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MISCELÂNEA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=HYPERLINK("https://www.leilaoonline.net/lote/detalhe/205144", "000")</f>
      </c>
      <c r="B11" s="4" t="s">
        <f>=HYPERLINK("https://www.leilaoonline.net/lote/detalhe/205144", "MOTOR WEG W21 400 CV 1180 RPM 6 POLOS 4 TENSÕES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=HYPERLINK("https://www.leilaoonline.net/lote/detalhe/205087", "001")</f>
      </c>
      <c r="B12" s="4" t="s">
        <f>=HYPERLINK("https://www.leilaoonline.net/lote/detalhe/205087", " MOTOR 175 CV 1750 RPM 4 POLOS 380/660 VOLTS MARCA WEG FLANGE FF SEM PÉ")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=HYPERLINK("https://www.leilaoonline.net/lote/detalhe/205086", "002")</f>
      </c>
      <c r="B13" s="4" t="s">
        <f>=HYPERLINK("https://www.leilaoonline.net/lote/detalhe/205086", " Motor elétrico 300 CV 4 polos com flange sem pé - Marca Weg.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=HYPERLINK("https://www.leilaoonline.net/lote/detalhe/205088", "003")</f>
      </c>
      <c r="B14" s="4" t="s">
        <f>=HYPERLINK("https://www.leilaoonline.net/lote/detalhe/205088", " MOTOR 175 CV 1750 RPM 4 POLOS FLANGE FF SEM PÉ")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=HYPERLINK("https://www.leilaoonline.net/lote/detalhe/205083", "004")</f>
      </c>
      <c r="B15" s="4" t="s">
        <f>=HYPERLINK("https://www.leilaoonline.net/lote/detalhe/205083", " APROX. 5.300 KG DE TUBOS VARIADOS CONFORME ESPECIFICAÇÔES")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=HYPERLINK("https://www.leilaoonline.net/lote/detalhe/205048", "005")</f>
      </c>
      <c r="B16" s="4" t="s">
        <f>=HYPERLINK("https://www.leilaoonline.net/lote/detalhe/205048", " Bancada de teste Wabco")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=HYPERLINK("https://www.leilaoonline.net/lote/detalhe/205052", "007")</f>
      </c>
      <c r="B17" s="4" t="s">
        <f>=HYPERLINK("https://www.leilaoonline.net/lote/detalhe/205052", "Cápsula Saúna a vapor sem uso")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=HYPERLINK("https://www.leilaoonline.net/lote/detalhe/205004", "008")</f>
      </c>
      <c r="B18" s="4" t="s">
        <f>=HYPERLINK("https://www.leilaoonline.net/lote/detalhe/205004", "Chevrolet Blazer. Com Motor 6 CC não instalado.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=HYPERLINK("https://www.leilaoonline.net/lote/detalhe/205085", "009")</f>
      </c>
      <c r="B19" s="4" t="s">
        <f>=HYPERLINK("https://www.leilaoonline.net/lote/detalhe/205085", " BALANÇA EMPACOTADORA")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=HYPERLINK("https://www.leilaoonline.net/lote/detalhe/205066", "010")</f>
      </c>
      <c r="B20" s="4" t="s">
        <f>=HYPERLINK("https://www.leilaoonline.net/lote/detalhe/205066", " Lote com Placas de Computador, processadores, roteadores, gabinetes de TV, cooler, modem, fontes, leitores de CD/DVD/ e leitores de cartão. Veja relação de itens.")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=HYPERLINK("https://www.leilaoonline.net/lote/detalhe/205068", "011")</f>
      </c>
      <c r="B21" s="4" t="s">
        <f>=HYPERLINK("https://www.leilaoonline.net/lote/detalhe/205068", " Lote com TVs, Placas de TVs, autofalantes de TVs, Placas de wi-fi, PLACA DE CAPTURA PIXEVIEW, e Placas Diversas. Veja relação de itens.")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=HYPERLINK("https://www.leilaoonline.net/lote/detalhe/205045", "012")</f>
      </c>
      <c r="B22" s="4" t="s">
        <f>=HYPERLINK("https://www.leilaoonline.net/lote/detalhe/205045", "1 contêiner de 6 mts")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=HYPERLINK("https://www.leilaoonline.net/lote/detalhe/205080", "013")</f>
      </c>
      <c r="B23" s="4" t="s">
        <f>=HYPERLINK("https://www.leilaoonline.net/lote/detalhe/205080", " Acessórios Diversos - Pós hospitalares - Vide relação em anexo.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=HYPERLINK("https://www.leilaoonline.net/lote/detalhe/205115", "014")</f>
      </c>
      <c r="B24" s="4" t="s">
        <f>=HYPERLINK("https://www.leilaoonline.net/lote/detalhe/205115", "Ford Pampa  Ano 1990 Motor AP 1.8")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=HYPERLINK("https://www.leilaoonline.net/lote/detalhe/204963", "015")</f>
      </c>
      <c r="B25" s="4" t="s">
        <f>=HYPERLINK("https://www.leilaoonline.net/lote/detalhe/204963", " MÁQUINA PARA FECHAR/ COLAR")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=HYPERLINK("https://www.leilaoonline.net/lote/detalhe/205108", "016")</f>
      </c>
      <c r="B26" s="4" t="s">
        <f>=HYPERLINK("https://www.leilaoonline.net/lote/detalhe/205108", " BARRIL DE CARVALHO DE 200 LITROS. CHEIOS DE CACHAÇA ENVELHECIDA A 4 ANOS")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=HYPERLINK("https://www.leilaoonline.net/lote/detalhe/204998", "017")</f>
      </c>
      <c r="B27" s="4" t="s">
        <f>=HYPERLINK("https://www.leilaoonline.net/lote/detalhe/204998", " cabine de jato de areia Nortof")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=HYPERLINK("https://www.leilaoonline.net/lote/detalhe/205097", "018")</f>
      </c>
      <c r="B28" s="4" t="s">
        <f>=HYPERLINK("https://www.leilaoonline.net/lote/detalhe/205097", "2 TROCADORES DE CALOR")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=HYPERLINK("https://www.leilaoonline.net/lote/detalhe/204967", "019")</f>
      </c>
      <c r="B29" s="4" t="s">
        <f>=HYPERLINK("https://www.leilaoonline.net/lote/detalhe/204967", "Caixa de direção de paleteira. Sem teste")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=HYPERLINK("https://www.leilaoonline.net/lote/detalhe/204966", "020")</f>
      </c>
      <c r="B30" s="4" t="s">
        <f>=HYPERLINK("https://www.leilaoonline.net/lote/detalhe/204966", "Lote de manequins de fibra com avarias.")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=HYPERLINK("https://www.leilaoonline.net/lote/detalhe/204964", "021")</f>
      </c>
      <c r="B31" s="4" t="s">
        <f>=HYPERLINK("https://www.leilaoonline.net/lote/detalhe/204964", " Lote de Moedas antigas: Espanha, Chile, Portugal e Brasil, moedas de prata, bronze e outras")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=HYPERLINK("https://www.leilaoonline.net/lote/detalhe/204969", "022")</f>
      </c>
      <c r="B32" s="4" t="s">
        <f>=HYPERLINK("https://www.leilaoonline.net/lote/detalhe/204969", "aprox. 80 pares de sapatos diversos modelos")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=HYPERLINK("https://www.leilaoonline.net/lote/detalhe/205098", "023")</f>
      </c>
      <c r="B33" s="4" t="s">
        <f>=HYPERLINK("https://www.leilaoonline.net/lote/detalhe/205098", "APROX. 142 ITENS: IMPRESSORAS, MONITORES, SCANER. CONFIRA RELAÇÃO")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=HYPERLINK("https://www.leilaoonline.net/lote/detalhe/205598", "024")</f>
      </c>
      <c r="B34" s="4" t="s">
        <f>=HYPERLINK("https://www.leilaoonline.net/lote/detalhe/205598", " APROX. 240 PÇS - Módulos diversos ( lote 01)")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=HYPERLINK("https://www.leilaoonline.net/lote/detalhe/205597", "025")</f>
      </c>
      <c r="B35" s="4" t="s">
        <f>=HYPERLINK("https://www.leilaoonline.net/lote/detalhe/205597", " APROX. 100 PÇS - Clp siemens, sensores, módulos e outros ( lote 02)")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=HYPERLINK("https://www.leilaoonline.net/lote/detalhe/205600", "026")</f>
      </c>
      <c r="B36" s="4" t="s">
        <f>=HYPERLINK("https://www.leilaoonline.net/lote/detalhe/205600", " APROX. 330 PÇS - Módulos diversos ( lote 03)")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=HYPERLINK("https://www.leilaoonline.net/lote/detalhe/204965", "027")</f>
      </c>
      <c r="B37" s="4" t="s">
        <f>=HYPERLINK("https://www.leilaoonline.net/lote/detalhe/204965", "APROX. 37 UN  DE MOEDAS/ DINHEIRO ANTIGO (ver especificações)")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=HYPERLINK("https://www.leilaoonline.net/lote/detalhe/205599", "028")</f>
      </c>
      <c r="B38" s="4" t="s">
        <f>=HYPERLINK("https://www.leilaoonline.net/lote/detalhe/205599", " APROX. 180 PÇS - Clp, módulos, contatores e outros ( lote 04)")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250,00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=HYPERLINK("https://www.leilaoonline.net/lote/detalhe/205104", "029")</f>
      </c>
      <c r="B39" s="4" t="s">
        <f>=HYPERLINK("https://www.leilaoonline.net/lote/detalhe/205104", " 01 UN. - MOTOR 10 HP 380/660")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1.900,00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=HYPERLINK("https://www.leilaoonline.net/lote/detalhe/205101", "032")</f>
      </c>
      <c r="B40" s="4" t="s">
        <f>=HYPERLINK("https://www.leilaoonline.net/lote/detalhe/205101", " 01 UN. - MOTOR 10 HP 380/660")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1.900,00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=HYPERLINK("https://www.leilaoonline.net/lote/detalhe/205099", "038")</f>
      </c>
      <c r="B41" s="4" t="s">
        <f>=HYPERLINK("https://www.leilaoonline.net/lote/detalhe/205099", " 02 FRITADEIRAS A GÁS")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=HYPERLINK("https://www.leilaoonline.net/lote/detalhe/205102", "040")</f>
      </c>
      <c r="B42" s="4" t="s">
        <f>=HYPERLINK("https://www.leilaoonline.net/lote/detalhe/205102", " 50 BONÉS SORTIDOS")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=HYPERLINK("https://www.leilaoonline.net/lote/detalhe/205107", "041")</f>
      </c>
      <c r="B43" s="4" t="s">
        <f>=HYPERLINK("https://www.leilaoonline.net/lote/detalhe/205107", " FORNO TURBO A GÁS")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=HYPERLINK("https://www.leilaoonline.net/lote/detalhe/205103", "043")</f>
      </c>
      <c r="B44" s="4" t="s">
        <f>=HYPERLINK("https://www.leilaoonline.net/lote/detalhe/205103", "120 COPOS (EMBALAGENS DE 8 UN DE LONG)")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=HYPERLINK("https://www.leilaoonline.net/lote/detalhe/205100", "044")</f>
      </c>
      <c r="B45" s="4" t="s">
        <f>=HYPERLINK("https://www.leilaoonline.net/lote/detalhe/205100", " 80 COPOS (EMBALAGENS DE 8 UN DE LONG)")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80,00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=HYPERLINK("https://www.leilaoonline.net/lote/detalhe/205105", "051")</f>
      </c>
      <c r="B46" s="4" t="s">
        <f>=HYPERLINK("https://www.leilaoonline.net/lote/detalhe/205105", " 1 CAIXA DE REDUÇÃO SEW EURO DRIVE NO ESTADO")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=HYPERLINK("https://www.leilaoonline.net/lote/detalhe/205106", "054")</f>
      </c>
      <c r="B47" s="4" t="s">
        <f>=HYPERLINK("https://www.leilaoonline.net/lote/detalhe/205106", " 1 CAIXA DE REDUÇÃO SEW EURO DRIVE NO ESTADO")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=HYPERLINK("https://www.leilaoonline.net/lote/detalhe/205143", "055")</f>
      </c>
      <c r="B48" s="4" t="s">
        <f>=HYPERLINK("https://www.leilaoonline.net/lote/detalhe/205143", "CARRETINHA ESPETEIRA A GÁS - SEM PLACA - COM NOTA FISCAL")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2.900,00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=HYPERLINK("https://www.leilaoonline.net/lote/detalhe/205148", "056")</f>
      </c>
      <c r="B49" s="4" t="s">
        <f>=HYPERLINK("https://www.leilaoonline.net/lote/detalhe/205148", " 1 CEDULEIRA / NOTEIRO (VENDING MACHINE) NO ESTADO")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=HYPERLINK("https://www.leilaoonline.net/lote/detalhe/205149", "057")</f>
      </c>
      <c r="B50" s="4" t="s">
        <f>=HYPERLINK("https://www.leilaoonline.net/lote/detalhe/205149", " CONJUNTO DE CHURRASCO ( 14 PÇS)   SUPORTE")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150,00</t>
        </is>
      </c>
      <c r="F50" s="4" t="inlineStr">
        <is>
          <t>20.00</t>
        </is>
      </c>
    </row>
    <row collapsed="false" customFormat="false" customHeight="false" hidden="false" ht="12.1" outlineLevel="0" r="51">
      <c r="A51" s="5" t="s">
        <f>=HYPERLINK("https://www.leilaoonline.net/lote/detalhe/205146", "058")</f>
      </c>
      <c r="B51" s="4" t="s">
        <f>=HYPERLINK("https://www.leilaoonline.net/lote/detalhe/205146", " CONJUNTO DE CHURRASCO ( 14 PÇS)   SUPORTE")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150,00</t>
        </is>
      </c>
      <c r="F51" s="4" t="inlineStr">
        <is>
          <t>20.00</t>
        </is>
      </c>
    </row>
    <row collapsed="false" customFormat="false" customHeight="false" hidden="false" ht="12.1" outlineLevel="0" r="52">
      <c r="A52" s="5" t="s">
        <f>=HYPERLINK("https://www.leilaoonline.net/lote/detalhe/205147", "059")</f>
      </c>
      <c r="B52" s="4" t="s">
        <f>=HYPERLINK("https://www.leilaoonline.net/lote/detalhe/205147", " CONJUNTO DE CHURRASCO ( 14 PÇS)   SUPORTE")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=HYPERLINK("https://www.leilaoonline.net/lote/detalhe/205150", "061")</f>
      </c>
      <c r="B53" s="4" t="s">
        <f>=HYPERLINK("https://www.leilaoonline.net/lote/detalhe/205150", " 5 LAVADORAS - ACOMPANHA 5 MANGUEIRAS COM PISTOLA. SUCATA")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400,00</t>
        </is>
      </c>
      <c r="F53" s="4" t="inlineStr">
        <is>
          <t>30.00</t>
        </is>
      </c>
    </row>
    <row collapsed="false" customFormat="false" customHeight="false" hidden="false" ht="12.1" outlineLevel="0" r="54">
      <c r="A54" s="5" t="s">
        <f>=HYPERLINK("https://www.leilaoonline.net/lote/detalhe/205151", "062")</f>
      </c>
      <c r="B54" s="4" t="s">
        <f>=HYPERLINK("https://www.leilaoonline.net/lote/detalhe/205151", " 5 LAVADORAS - ACOMPANHA 5 MANGUEIRAS COM PISTOLA. SUCATA")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400,00</t>
        </is>
      </c>
      <c r="F54" s="4" t="inlineStr">
        <is>
          <t>30.00</t>
        </is>
      </c>
    </row>
    <row collapsed="false" customFormat="false" customHeight="false" hidden="false" ht="12.1" outlineLevel="0" r="55">
      <c r="A55" s="5" t="s">
        <f>=HYPERLINK("https://www.leilaoonline.net/lote/detalhe/205145", "063")</f>
      </c>
      <c r="B55" s="4" t="s">
        <f>=HYPERLINK("https://www.leilaoonline.net/lote/detalhe/205145", " 5 LAVADORAS - ACOMPANHA 5 MANGUEIRAS COM PISTOLA. SUCATA")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30.00</t>
        </is>
      </c>
    </row>
    <row collapsed="false" customFormat="false" customHeight="false" hidden="false" ht="12.1" outlineLevel="0" r="56">
      <c r="A56" s="5" t="s">
        <f>=HYPERLINK("https://www.leilaoonline.net/lote/detalhe/205156", "065")</f>
      </c>
      <c r="B56" s="4" t="s">
        <f>=HYPERLINK("https://www.leilaoonline.net/lote/detalhe/205156", " Réchaud 3 cubas Eletrico 220v")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280,00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=HYPERLINK("https://www.leilaoonline.net/lote/detalhe/205175", "066")</f>
      </c>
      <c r="B57" s="4" t="s">
        <f>=HYPERLINK("https://www.leilaoonline.net/lote/detalhe/205175", " Bomba inox com motor trifásico")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3.500,00</t>
        </is>
      </c>
      <c r="F57" s="4" t="inlineStr">
        <is>
          <t>350.00</t>
        </is>
      </c>
    </row>
    <row collapsed="false" customFormat="false" customHeight="false" hidden="false" ht="12.1" outlineLevel="0" r="58">
      <c r="A58" s="5" t="s">
        <f>=HYPERLINK("https://www.leilaoonline.net/lote/detalhe/205158", "067")</f>
      </c>
      <c r="B58" s="4" t="s">
        <f>=HYPERLINK("https://www.leilaoonline.net/lote/detalhe/205158", " Máquina de café /capuccino 110 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220,00</t>
        </is>
      </c>
      <c r="F58" s="4" t="inlineStr">
        <is>
          <t>75.00</t>
        </is>
      </c>
    </row>
    <row collapsed="false" customFormat="false" customHeight="false" hidden="false" ht="12.1" outlineLevel="0" r="59">
      <c r="A59" s="5" t="s">
        <f>=HYPERLINK("https://www.leilaoonline.net/lote/detalhe/205152", "068")</f>
      </c>
      <c r="B59" s="4" t="s">
        <f>=HYPERLINK("https://www.leilaoonline.net/lote/detalhe/205152", " 30 lâmpadas para abajur 110 e 220V")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120,00</t>
        </is>
      </c>
      <c r="F59" s="4" t="inlineStr">
        <is>
          <t>30.00</t>
        </is>
      </c>
    </row>
    <row collapsed="false" customFormat="false" customHeight="false" hidden="false" ht="12.1" outlineLevel="0" r="60">
      <c r="A60" s="5" t="s">
        <f>=HYPERLINK("https://www.leilaoonline.net/lote/detalhe/205140", "070")</f>
      </c>
      <c r="B60" s="4" t="s">
        <f>=HYPERLINK("https://www.leilaoonline.net/lote/detalhe/205140", "Transmissor de pressão Endress Hauser PMD75-5VV28/0")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=HYPERLINK("https://www.leilaoonline.net/lote/detalhe/205141", "071")</f>
      </c>
      <c r="B61" s="4" t="s">
        <f>=HYPERLINK("https://www.leilaoonline.net/lote/detalhe/205141", "Medidor de vazão e interruptor. Mod. DS01")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=HYPERLINK("https://www.leilaoonline.net/lote/detalhe/205142", "072")</f>
      </c>
      <c r="B62" s="4" t="s">
        <f>=HYPERLINK("https://www.leilaoonline.net/lote/detalhe/205142", "Transmissor de pressão Manométrica Marca SIEMENS. Mod: D-76181")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=HYPERLINK("https://www.leilaoonline.net/lote/detalhe/205096", "073")</f>
      </c>
      <c r="B63" s="4" t="s">
        <f>=HYPERLINK("https://www.leilaoonline.net/lote/detalhe/205096", " BUFFET REFRIGERADO EM INOX C/ 3 GNS")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=HYPERLINK("https://www.leilaoonline.net/lote/detalhe/205095", "074")</f>
      </c>
      <c r="B64" s="4" t="s">
        <f>=HYPERLINK("https://www.leilaoonline.net/lote/detalhe/205095", " TONERS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=HYPERLINK("https://www.leilaoonline.net/lote/detalhe/205094", "075")</f>
      </c>
      <c r="B65" s="4" t="s">
        <f>=HYPERLINK("https://www.leilaoonline.net/lote/detalhe/205094", " ESCRIVANINHAS DIVERSAS DESMONTADAS")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=HYPERLINK("https://www.leilaoonline.net/lote/detalhe/205174", "080")</f>
      </c>
      <c r="B66" s="4" t="s">
        <f>=HYPERLINK("https://www.leilaoonline.net/lote/detalhe/205174", " Prateleiras de aço")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380,00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=HYPERLINK("https://www.leilaoonline.net/lote/detalhe/205161", "081")</f>
      </c>
      <c r="B67" s="4" t="s">
        <f>=HYPERLINK("https://www.leilaoonline.net/lote/detalhe/205161", " Turbina / ventoinha trifásica")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1.200,00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=HYPERLINK("https://www.leilaoonline.net/lote/detalhe/205172", "082")</f>
      </c>
      <c r="B68" s="4" t="s">
        <f>=HYPERLINK("https://www.leilaoonline.net/lote/detalhe/205172", " Bomba trifásica multiestágios")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2.200,00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=HYPERLINK("https://www.leilaoonline.net/lote/detalhe/205165", "083")</f>
      </c>
      <c r="B69" s="4" t="s">
        <f>=HYPERLINK("https://www.leilaoonline.net/lote/detalhe/205165", " Partes / peças carrinho de mão , sucata de purificadores de água")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=HYPERLINK("https://www.leilaoonline.net/lote/detalhe/205166", "084")</f>
      </c>
      <c r="B70" s="4" t="s">
        <f>=HYPERLINK("https://www.leilaoonline.net/lote/detalhe/205166", " Sucata de split")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380,00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=HYPERLINK("https://www.leilaoonline.net/lote/detalhe/205160", "085")</f>
      </c>
      <c r="B71" s="4" t="s">
        <f>=HYPERLINK("https://www.leilaoonline.net/lote/detalhe/205160", " Sucata de split")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380,00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=HYPERLINK("https://www.leilaoonline.net/lote/detalhe/205155", "086")</f>
      </c>
      <c r="B72" s="4" t="s">
        <f>=HYPERLINK("https://www.leilaoonline.net/lote/detalhe/205155", " Sucata de split")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380,00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=HYPERLINK("https://www.leilaoonline.net/lote/detalhe/205153", "087")</f>
      </c>
      <c r="B73" s="4" t="s">
        <f>=HYPERLINK("https://www.leilaoonline.net/lote/detalhe/205153", " Injetora de poliuretano precisa de reparos")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6.000,00</t>
        </is>
      </c>
      <c r="F73" s="4" t="inlineStr">
        <is>
          <t>450.00</t>
        </is>
      </c>
    </row>
    <row collapsed="false" customFormat="false" customHeight="false" hidden="false" ht="12.1" outlineLevel="0" r="74">
      <c r="A74" s="5" t="s">
        <f>=HYPERLINK("https://www.leilaoonline.net/lote/detalhe/205170", "088")</f>
      </c>
      <c r="B74" s="4" t="s">
        <f>=HYPERLINK("https://www.leilaoonline.net/lote/detalhe/205170", " Abajur retratil   10 nichos")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=HYPERLINK("https://www.leilaoonline.net/lote/detalhe/205169", "089")</f>
      </c>
      <c r="B75" s="4" t="s">
        <f>=HYPERLINK("https://www.leilaoonline.net/lote/detalhe/205169", " Dois projetores antigos")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=HYPERLINK("https://www.leilaoonline.net/lote/detalhe/205171", "090")</f>
      </c>
      <c r="B76" s="4" t="s">
        <f>=HYPERLINK("https://www.leilaoonline.net/lote/detalhe/205171", " Caixa registradora ano 70")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600,00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=HYPERLINK("https://www.leilaoonline.net/lote/detalhe/205167", "091")</f>
      </c>
      <c r="B77" s="4" t="s">
        <f>=HYPERLINK("https://www.leilaoonline.net/lote/detalhe/205167", " Suqueira antiga 110v")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=HYPERLINK("https://www.leilaoonline.net/lote/detalhe/205159", "092")</f>
      </c>
      <c r="B78" s="4" t="s">
        <f>=HYPERLINK("https://www.leilaoonline.net/lote/detalhe/205159", " Máquina de sorvete e milk shake 220 v - sem teste no estado")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450.00</t>
        </is>
      </c>
    </row>
    <row collapsed="false" customFormat="false" customHeight="false" hidden="false" ht="12.1" outlineLevel="0" r="79">
      <c r="A79" s="5" t="s">
        <f>=HYPERLINK("https://www.leilaoonline.net/lote/detalhe/205164", "093")</f>
      </c>
      <c r="B79" s="4" t="s">
        <f>=HYPERLINK("https://www.leilaoonline.net/lote/detalhe/205164", " Máquina de café /capuccino 110 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220,00</t>
        </is>
      </c>
      <c r="F79" s="4" t="inlineStr">
        <is>
          <t>75.00</t>
        </is>
      </c>
    </row>
    <row collapsed="false" customFormat="false" customHeight="false" hidden="false" ht="12.1" outlineLevel="0" r="80">
      <c r="A80" s="5" t="s">
        <f>=HYPERLINK("https://www.leilaoonline.net/lote/detalhe/205173", "094")</f>
      </c>
      <c r="B80" s="4" t="s">
        <f>=HYPERLINK("https://www.leilaoonline.net/lote/detalhe/205173", " 30 lâmpadas para abajur 110 e 220V")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120,00</t>
        </is>
      </c>
      <c r="F80" s="4" t="inlineStr">
        <is>
          <t>30.00</t>
        </is>
      </c>
    </row>
    <row collapsed="false" customFormat="false" customHeight="false" hidden="false" ht="12.1" outlineLevel="0" r="81">
      <c r="A81" s="5" t="s">
        <f>=HYPERLINK("https://www.leilaoonline.net/lote/detalhe/205157", "095")</f>
      </c>
      <c r="B81" s="4" t="s">
        <f>=HYPERLINK("https://www.leilaoonline.net/lote/detalhe/205157", " Sucata de carburadores aprox.50 peças")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380,00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=HYPERLINK("https://www.leilaoonline.net/lote/detalhe/205162", "096")</f>
      </c>
      <c r="B82" s="4" t="s">
        <f>=HYPERLINK("https://www.leilaoonline.net/lote/detalhe/205162", " Marcador Eletrico 220 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350,00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=HYPERLINK("https://www.leilaoonline.net/lote/detalhe/205154", "097")</f>
      </c>
      <c r="B83" s="4" t="s">
        <f>=HYPERLINK("https://www.leilaoonline.net/lote/detalhe/205154", " 6 unid.Base de tv")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150,00</t>
        </is>
      </c>
      <c r="F83" s="4" t="inlineStr">
        <is>
          <t>30.00</t>
        </is>
      </c>
    </row>
    <row collapsed="false" customFormat="false" customHeight="false" hidden="false" ht="12.1" outlineLevel="0" r="84">
      <c r="A84" s="5" t="s">
        <f>=HYPERLINK("https://www.leilaoonline.net/lote/detalhe/205163", "098")</f>
      </c>
      <c r="B84" s="4" t="s">
        <f>=HYPERLINK("https://www.leilaoonline.net/lote/detalhe/205163", " Sucata Partes e peças de itens de iluminação")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380,00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=HYPERLINK("https://www.leilaoonline.net/lote/detalhe/205168", "099")</f>
      </c>
      <c r="B85" s="4" t="s">
        <f>=HYPERLINK("https://www.leilaoonline.net/lote/detalhe/205168", " Óculos,boia e filtro para piscina")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150,00</t>
        </is>
      </c>
      <c r="F85" s="4" t="inlineStr">
        <is>
          <t>30.00</t>
        </is>
      </c>
    </row>
    <row collapsed="false" customFormat="false" customHeight="false" hidden="false" ht="12.1" outlineLevel="0" r="86">
      <c r="A86" s="5" t="s">
        <f>=HYPERLINK("https://www.leilaoonline.net/lote/detalhe/205036", "100")</f>
      </c>
      <c r="B86" s="4" t="s">
        <f>=HYPERLINK("https://www.leilaoonline.net/lote/detalhe/205036", " Kit com 2 Bolsas em Couro, sendo: 01 Bolsa verde água em couro legítimo e 01 Bolsa prata velho em couro legítimo e trabalhado na parte frontal.")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=HYPERLINK("https://www.leilaoonline.net/lote/detalhe/205038", "101")</f>
      </c>
      <c r="B87" s="4" t="s">
        <f>=HYPERLINK("https://www.leilaoonline.net/lote/detalhe/205038", " Kit com 2 Bolsas em Couro legítimo sendo: 1 Bolsa em couro nas cores marrom, branco, bege e laranja. E 1 Bolsa bege em couro legítimo.")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=HYPERLINK("https://www.leilaoonline.net/lote/detalhe/205040", "102")</f>
      </c>
      <c r="B88" s="4" t="s">
        <f>=HYPERLINK("https://www.leilaoonline.net/lote/detalhe/205040", " Kit com 2 bolsas em Couro sendo: 01 Bolsa em couro legítimo nos tons de bege. E 01 Bolsa de couro legitimo na cor preta")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=HYPERLINK("https://www.leilaoonline.net/lote/detalhe/205042", "103")</f>
      </c>
      <c r="B89" s="4" t="s">
        <f>=HYPERLINK("https://www.leilaoonline.net/lote/detalhe/205042", " Kit com 2 bolsas em Couro sendo: 01 Bolsa em couro legítimo na cor preta. E 01 Bolsa em couro legítimo no estilo patchwork em tons de marrom, bege, croco bege e branco.")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=HYPERLINK("https://www.leilaoonline.net/lote/detalhe/205041", "104")</f>
      </c>
      <c r="B90" s="4" t="s">
        <f>=HYPERLINK("https://www.leilaoonline.net/lote/detalhe/205041", " Kit com 2 Bolsas em Couro sendo: 01 Bolsa preta em couro legítimo. E 01 Bolsa em couro legítimo no estilo patchwork em tons de laranja, bege e croco bege.")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=HYPERLINK("https://www.leilaoonline.net/lote/detalhe/205037", "105")</f>
      </c>
      <c r="B91" s="4" t="s">
        <f>=HYPERLINK("https://www.leilaoonline.net/lote/detalhe/205037", " Kit com 2 Bolsas em Couro sendo: 01 Bolsa em couro legítimo em tons de bege e croco bege. E 01 Bolsa em couro legítimo no estilo patchwork em tons de marrom e mostarda.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=HYPERLINK("https://www.leilaoonline.net/lote/detalhe/205039", "106")</f>
      </c>
      <c r="B92" s="4" t="s">
        <f>=HYPERLINK("https://www.leilaoonline.net/lote/detalhe/205039", " Kit com 3 Bolsas em Couro sendo: 01 Bolsa em couro legítimo no estilo patchwork em tons de laranja, bege e tons metálicos; 01 Bolsa em couro legítimo na cor rosa em estilo croco; e 01 Bolsa em couro legítimo na cor branca.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150,00</t>
        </is>
      </c>
      <c r="F92" s="4" t="inlineStr">
        <is>
          <t>50.00</t>
        </is>
      </c>
    </row>
    <row collapsed="false" customFormat="false" customHeight="false" hidden="false" ht="12.1" outlineLevel="0" r="93">
      <c r="A93" s="5" t="s">
        <f>=HYPERLINK("https://www.leilaoonline.net/lote/detalhe/205043", "107")</f>
      </c>
      <c r="B93" s="4" t="s">
        <f>=HYPERLINK("https://www.leilaoonline.net/lote/detalhe/205043", " Kit com 3 Bolsas em Couro sendo: 01 Bolsa branca escuro em couro legítimo com três aberturas; 01 Bolsa em couro legítimo na cor vermelha com fechamento em ima; e 01 Bolsa em couro legítimo nas cores vinho e preta.")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150,00</t>
        </is>
      </c>
      <c r="F93" s="4" t="inlineStr">
        <is>
          <t>50.00</t>
        </is>
      </c>
    </row>
    <row collapsed="false" customFormat="false" customHeight="false" hidden="false" ht="12.1" outlineLevel="0" r="94">
      <c r="A94" s="5" t="s">
        <f>=HYPERLINK("https://www.leilaoonline.net/lote/detalhe/205044", "108")</f>
      </c>
      <c r="B94" s="4" t="s">
        <f>=HYPERLINK("https://www.leilaoonline.net/lote/detalhe/205044", " Kit com 5 Bolsas em Couro sendo: 01 Bolsa vermelha em couro legítimo; 01 Bolsa em couro legítimo na cor nude com fechamento em ziper; 01 Bolsa em couro legítimo nas cores vermelho e branca; 01 Bolsa em couro legítimo na cor branca com fechamento em ziper e detalhes em babado; e 01 Bolsa prata velho")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150,00</t>
        </is>
      </c>
      <c r="F94" s="4" t="inlineStr">
        <is>
          <t>50.00</t>
        </is>
      </c>
    </row>
    <row collapsed="false" customFormat="false" customHeight="false" hidden="false" ht="12.1" outlineLevel="0" r="95">
      <c r="A95" s="5" t="s">
        <f>=HYPERLINK("https://www.leilaoonline.net/lote/detalhe/205111", "112")</f>
      </c>
      <c r="B95" s="4" t="s">
        <f>=HYPERLINK("https://www.leilaoonline.net/lote/detalhe/205111", "CARRETILHA KUMASAMA KET 300 MANIV. DIREITA PERFIL ALTO MODELO: KET 300")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=HYPERLINK("https://www.leilaoonline.net/lote/detalhe/205112", "113")</f>
      </c>
      <c r="B96" s="4" t="s">
        <f>=HYPERLINK("https://www.leilaoonline.net/lote/detalhe/205112", "CARRETILHA ABU-GARCIA 5500 C3 DIREITO PERFIL ALTO MODELO: AMBASSADEUR 5500 C3")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=HYPERLINK("https://www.leilaoonline.net/lote/detalhe/205176", "114")</f>
      </c>
      <c r="B97" s="4" t="s">
        <f>=HYPERLINK("https://www.leilaoonline.net/lote/detalhe/205176", " Aprox.50 garrafas de vidro escuro")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=HYPERLINK("https://www.leilaoonline.net/lote/detalhe/205177", "115")</f>
      </c>
      <c r="B98" s="4" t="s">
        <f>=HYPERLINK("https://www.leilaoonline.net/lote/detalhe/205177", " Sucata de fatiador de frios")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250,00</t>
        </is>
      </c>
      <c r="F98" s="4" t="inlineStr">
        <is>
          <t>50.00</t>
        </is>
      </c>
    </row>
    <row collapsed="false" customFormat="false" customHeight="false" hidden="false" ht="12.1" outlineLevel="0" r="99">
      <c r="A99" s="5" t="s">
        <f>=HYPERLINK("https://www.leilaoonline.net/lote/detalhe/205179", "116")</f>
      </c>
      <c r="B99" s="4" t="s">
        <f>=HYPERLINK("https://www.leilaoonline.net/lote/detalhe/205179", " 2 Mini tvs")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150,00</t>
        </is>
      </c>
      <c r="F99" s="4" t="inlineStr">
        <is>
          <t>50.00</t>
        </is>
      </c>
    </row>
    <row collapsed="false" customFormat="false" customHeight="false" hidden="false" ht="12.1" outlineLevel="0" r="100">
      <c r="A100" s="5" t="s">
        <f>=HYPERLINK("https://www.leilaoonline.net/lote/detalhe/205182", "117")</f>
      </c>
      <c r="B100" s="4" t="s">
        <f>=HYPERLINK("https://www.leilaoonline.net/lote/detalhe/205182", " Máquinas de datilografia")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350,00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=HYPERLINK("https://www.leilaoonline.net/lote/detalhe/205181", "118")</f>
      </c>
      <c r="B101" s="4" t="s">
        <f>=HYPERLINK("https://www.leilaoonline.net/lote/detalhe/205181", " Bomba d’água")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350,00</t>
        </is>
      </c>
      <c r="F101" s="4" t="inlineStr">
        <is>
          <t>50.00</t>
        </is>
      </c>
    </row>
    <row collapsed="false" customFormat="false" customHeight="false" hidden="false" ht="12.1" outlineLevel="0" r="102">
      <c r="A102" s="5" t="s">
        <f>=HYPERLINK("https://www.leilaoonline.net/lote/detalhe/205178", "120")</f>
      </c>
      <c r="B102" s="4" t="s">
        <f>=HYPERLINK("https://www.leilaoonline.net/lote/detalhe/205178", " Sucata de compressor 5 unidades")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350,00</t>
        </is>
      </c>
      <c r="F102" s="4" t="inlineStr">
        <is>
          <t>50.00</t>
        </is>
      </c>
    </row>
    <row collapsed="false" customFormat="false" customHeight="false" hidden="false" ht="12.1" outlineLevel="0" r="103">
      <c r="A103" s="5" t="s">
        <f>=HYPERLINK("https://www.leilaoonline.net/lote/detalhe/205180", "121")</f>
      </c>
      <c r="B103" s="4" t="s">
        <f>=HYPERLINK("https://www.leilaoonline.net/lote/detalhe/205180", " Aprox.40 unidades de óculos 3 d Philco -sucata")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350,00</t>
        </is>
      </c>
      <c r="F103" s="4" t="inlineStr">
        <is>
          <t>50.00</t>
        </is>
      </c>
    </row>
    <row collapsed="false" customFormat="false" customHeight="false" hidden="false" ht="12.1" outlineLevel="0" r="104">
      <c r="A104" s="5" t="s">
        <f>=HYPERLINK("https://www.leilaoonline.net/lote/detalhe/205185", "122")</f>
      </c>
      <c r="B104" s="4" t="s">
        <f>=HYPERLINK("https://www.leilaoonline.net/lote/detalhe/205185", " Junker -15.5 litros no estado")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600,00</t>
        </is>
      </c>
      <c r="F104" s="4" t="inlineStr">
        <is>
          <t>50.00</t>
        </is>
      </c>
    </row>
    <row collapsed="false" customFormat="false" customHeight="false" hidden="false" ht="12.1" outlineLevel="0" r="105">
      <c r="A105" s="5" t="s">
        <f>=HYPERLINK("https://www.leilaoonline.net/lote/detalhe/205183", "123")</f>
      </c>
      <c r="B105" s="4" t="s">
        <f>=HYPERLINK("https://www.leilaoonline.net/lote/detalhe/205183", " 10 mecanismo universal de caixa descarga acoplada")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400,00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=HYPERLINK("https://www.leilaoonline.net/lote/detalhe/205184", "124")</f>
      </c>
      <c r="B106" s="4" t="s">
        <f>=HYPERLINK("https://www.leilaoonline.net/lote/detalhe/205184", " 10 mecanismo universal de caixa descarga acoplada")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400,00</t>
        </is>
      </c>
      <c r="F106" s="4" t="inlineStr">
        <is>
          <t>50.00</t>
        </is>
      </c>
    </row>
    <row collapsed="false" customFormat="false" customHeight="false" hidden="false" ht="12.1" outlineLevel="0" r="107">
      <c r="A107" s="5" t="s">
        <f>=HYPERLINK("https://www.leilaoonline.net/lote/detalhe/205187", "125")</f>
      </c>
      <c r="B107" s="4" t="s">
        <f>=HYPERLINK("https://www.leilaoonline.net/lote/detalhe/205187", " 4 bicicletas sucata")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450,00</t>
        </is>
      </c>
      <c r="F107" s="4" t="inlineStr">
        <is>
          <t>50.00</t>
        </is>
      </c>
    </row>
    <row collapsed="false" customFormat="false" customHeight="false" hidden="false" ht="12.1" outlineLevel="0" r="108">
      <c r="A108" s="5" t="s">
        <f>=HYPERLINK("https://www.leilaoonline.net/lote/detalhe/205186", "126")</f>
      </c>
      <c r="B108" s="4" t="s">
        <f>=HYPERLINK("https://www.leilaoonline.net/lote/detalhe/205186", " Sucata compressor")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350,00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=HYPERLINK("https://www.leilaoonline.net/lote/detalhe/205188", "127")</f>
      </c>
      <c r="B109" s="4" t="s">
        <f>=HYPERLINK("https://www.leilaoonline.net/lote/detalhe/205188", "Sucata de 2 gerador 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450,00</t>
        </is>
      </c>
      <c r="F109" s="4" t="inlineStr">
        <is>
          <t>50.00</t>
        </is>
      </c>
    </row>
    <row collapsed="false" customFormat="false" customHeight="false" hidden="false" ht="12.1" outlineLevel="0" r="110">
      <c r="A110" s="5" t="s">
        <f>=HYPERLINK("https://www.leilaoonline.net/lote/detalhe/205050", "131")</f>
      </c>
      <c r="B110" s="4" t="s">
        <f>=HYPERLINK("https://www.leilaoonline.net/lote/detalhe/205050", " Maquina de rebitar freio")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6.200,00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=HYPERLINK("https://www.leilaoonline.net/lote/detalhe/205049", "132")</f>
      </c>
      <c r="B111" s="4" t="s">
        <f>=HYPERLINK("https://www.leilaoonline.net/lote/detalhe/205049", " Maquina de rebitar freio")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6.200,00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=HYPERLINK("https://www.leilaoonline.net/lote/detalhe/205051", "133")</f>
      </c>
      <c r="B112" s="4" t="s">
        <f>=HYPERLINK("https://www.leilaoonline.net/lote/detalhe/205051", "01 bicicleta cargueira")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=HYPERLINK("https://www.leilaoonline.net/lote/detalhe/205046", "138")</f>
      </c>
      <c r="B113" s="4" t="s">
        <f>=HYPERLINK("https://www.leilaoonline.net/lote/detalhe/205046", " 9 conjuntos de filtro combustível  Agco - Valtra")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3.000,00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=HYPERLINK("https://www.leilaoonline.net/lote/detalhe/205047", "139")</f>
      </c>
      <c r="B114" s="4" t="s">
        <f>=HYPERLINK("https://www.leilaoonline.net/lote/detalhe/205047", " 7 filtros Tecfil  PSL523")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3.000,00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=HYPERLINK("https://www.leilaoonline.net/lote/detalhe/205114", "345")</f>
      </c>
      <c r="B115" s="4" t="s">
        <f>=HYPERLINK("https://www.leilaoonline.net/lote/detalhe/205114", "TINTA ASFALTICA VEDACIT - TAMBOR 200 LTS")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=HYPERLINK("https://www.leilaoonline.net/lote/detalhe/205113", "346")</f>
      </c>
      <c r="B116" s="4" t="s">
        <f>=HYPERLINK("https://www.leilaoonline.net/lote/detalhe/205113", "TINTA ASFALTICA VEDACIT - TAMBOR 200 LTS")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=HYPERLINK("https://www.leilaoonline.net/lote/detalhe/204968", "347")</f>
      </c>
      <c r="B117" s="4" t="s">
        <f>=HYPERLINK("https://www.leilaoonline.net/lote/detalhe/204968", " 4 telas de retroprojetores sendo: 2 com tripé e 2 sem")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=HYPERLINK("https://www.leilaoonline.net/lote/detalhe/204970", "348")</f>
      </c>
      <c r="B118" s="4" t="s">
        <f>=HYPERLINK("https://www.leilaoonline.net/lote/detalhe/204970", " 6 luzes de emergência sendo 5 com baterias e 1 sem")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300,00</t>
        </is>
      </c>
      <c r="F118" s="4" t="inlineStr">
        <is>
          <t>50.00</t>
        </is>
      </c>
    </row>
    <row collapsed="false" customFormat="false" customHeight="false" hidden="false" ht="12.1" outlineLevel="0" r="119">
      <c r="A119" s="5" t="s">
        <f>=HYPERLINK("https://www.leilaoonline.net/lote/detalhe/205091", "353")</f>
      </c>
      <c r="B119" s="4" t="s">
        <f>=HYPERLINK("https://www.leilaoonline.net/lote/detalhe/205091", " ASPIRADOR DE PÓ MIDEA / SEM USO. SEM GARANTIA.")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=HYPERLINK("https://www.leilaoonline.net/lote/detalhe/205090", "354")</f>
      </c>
      <c r="B120" s="4" t="s">
        <f>=HYPERLINK("https://www.leilaoonline.net/lote/detalhe/205090", " ASPIRADOR DE PÓ MIDEA / SEM USO. SEM GARANTIA.")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300,00</t>
        </is>
      </c>
      <c r="F120" s="4" t="inlineStr">
        <is>
          <t>50.00</t>
        </is>
      </c>
    </row>
    <row collapsed="false" customFormat="false" customHeight="false" hidden="false" ht="12.1" outlineLevel="0" r="121">
      <c r="A121" s="5" t="s">
        <f>=HYPERLINK("https://www.leilaoonline.net/lote/detalhe/205092", "356")</f>
      </c>
      <c r="B121" s="4" t="s">
        <f>=HYPERLINK("https://www.leilaoonline.net/lote/detalhe/205092", " ASPIRADOR DE PÓ MIDEA / SEM USO. SEM GARANTIA.")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=HYPERLINK("https://www.leilaoonline.net/lote/detalhe/205116", "1119")</f>
      </c>
      <c r="B122" s="4" t="s">
        <f>=HYPERLINK("https://www.leilaoonline.net/lote/detalhe/205116", "Bebedouro de água Marca Pologel")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50.00</t>
        </is>
      </c>
    </row>
    <row collapsed="false" customFormat="false" customHeight="false" hidden="false" ht="12.1" outlineLevel="0" r="123">
      <c r="A123" s="5" t="s">
        <f>=HYPERLINK("https://www.leilaoonline.net/lote/detalhe/205089", "1120")</f>
      </c>
      <c r="B123" s="4" t="s">
        <f>=HYPERLINK("https://www.leilaoonline.net/lote/detalhe/205089", "3 mesas para montar")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50.00</t>
        </is>
      </c>
    </row>
    <row collapsed="false" customFormat="false" customHeight="false" hidden="false" ht="12.1" outlineLevel="0" r="124">
      <c r="A124" s="5" t="s">
        <f>=HYPERLINK("https://www.leilaoonline.net/lote/detalhe/205061", "1121")</f>
      </c>
      <c r="B124" s="4" t="s">
        <f>=HYPERLINK("https://www.leilaoonline.net/lote/detalhe/205061", " Rádio")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50.00</t>
        </is>
      </c>
    </row>
    <row collapsed="false" customFormat="false" customHeight="false" hidden="false" ht="12.1" outlineLevel="0" r="125">
      <c r="A125" s="5" t="s">
        <f>=HYPERLINK("https://www.leilaoonline.net/lote/detalhe/205058", "1122")</f>
      </c>
      <c r="B125" s="4" t="s">
        <f>=HYPERLINK("https://www.leilaoonline.net/lote/detalhe/205058", " Rádio")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100,00</t>
        </is>
      </c>
      <c r="F125" s="4" t="inlineStr">
        <is>
          <t>50.00</t>
        </is>
      </c>
    </row>
    <row collapsed="false" customFormat="false" customHeight="false" hidden="false" ht="12.1" outlineLevel="0" r="126">
      <c r="A126" s="5" t="s">
        <f>=HYPERLINK("https://www.leilaoonline.net/lote/detalhe/205065", "1123")</f>
      </c>
      <c r="B126" s="4" t="s">
        <f>=HYPERLINK("https://www.leilaoonline.net/lote/detalhe/205065", " Rádio")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100,00</t>
        </is>
      </c>
      <c r="F126" s="4" t="inlineStr">
        <is>
          <t>50.00</t>
        </is>
      </c>
    </row>
    <row collapsed="false" customFormat="false" customHeight="false" hidden="false" ht="12.1" outlineLevel="0" r="127">
      <c r="A127" s="5" t="s">
        <f>=HYPERLINK("https://www.leilaoonline.net/lote/detalhe/205059", "1124")</f>
      </c>
      <c r="B127" s="4" t="s">
        <f>=HYPERLINK("https://www.leilaoonline.net/lote/detalhe/205059", " lote com 10 peças bombas para água com fonte 110v ou 220v")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100,00</t>
        </is>
      </c>
      <c r="F127" s="4" t="inlineStr">
        <is>
          <t>50.00</t>
        </is>
      </c>
    </row>
    <row collapsed="false" customFormat="false" customHeight="false" hidden="false" ht="12.1" outlineLevel="0" r="128">
      <c r="A128" s="5" t="s">
        <f>=HYPERLINK("https://www.leilaoonline.net/lote/detalhe/205064", "1126")</f>
      </c>
      <c r="B128" s="4" t="s">
        <f>=HYPERLINK("https://www.leilaoonline.net/lote/detalhe/205064", " compressor")</f>
      </c>
      <c r="C128" s="4" t="inlineStr">
        <is>
          <t>Não vendido</t>
        </is>
      </c>
      <c r="D128" s="4" t="inlineStr">
        <is>
          <t>16</t>
        </is>
      </c>
      <c r="E128" s="5" t="inlineStr">
        <is>
          <t>1.050,00</t>
        </is>
      </c>
      <c r="F128" s="4" t="inlineStr">
        <is>
          <t>50.00</t>
        </is>
      </c>
    </row>
    <row collapsed="false" customFormat="false" customHeight="false" hidden="false" ht="12.1" outlineLevel="0" r="129">
      <c r="A129" s="5" t="s">
        <f>=HYPERLINK("https://www.leilaoonline.net/lote/detalhe/205063", "1127")</f>
      </c>
      <c r="B129" s="4" t="s">
        <f>=HYPERLINK("https://www.leilaoonline.net/lote/detalhe/205063", " projetor de filmes 8mm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100,00</t>
        </is>
      </c>
      <c r="F129" s="4" t="inlineStr">
        <is>
          <t>50.00</t>
        </is>
      </c>
    </row>
    <row collapsed="false" customFormat="false" customHeight="false" hidden="false" ht="12.1" outlineLevel="0" r="130">
      <c r="A130" s="5" t="s">
        <f>=HYPERLINK("https://www.leilaoonline.net/lote/detalhe/205060", "1129")</f>
      </c>
      <c r="B130" s="4" t="s">
        <f>=HYPERLINK("https://www.leilaoonline.net/lote/detalhe/205060", " autocrave")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100,00</t>
        </is>
      </c>
      <c r="F130" s="4" t="inlineStr">
        <is>
          <t>50.00</t>
        </is>
      </c>
    </row>
    <row collapsed="false" customFormat="false" customHeight="false" hidden="false" ht="12.1" outlineLevel="0" r="131">
      <c r="A131" s="5" t="s">
        <f>=HYPERLINK("https://www.leilaoonline.net/lote/detalhe/205062", "1130")</f>
      </c>
      <c r="B131" s="4" t="s">
        <f>=HYPERLINK("https://www.leilaoonline.net/lote/detalhe/205062", " esteira")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=HYPERLINK("https://www.leilaoonline.net/lote/detalhe/204972", "2003")</f>
      </c>
      <c r="B132" s="4" t="s">
        <f>=HYPERLINK("https://www.leilaoonline.net/lote/detalhe/204972", " Fogão industrial 6 bocas duplas Cozil com forno todo em inox")</f>
      </c>
      <c r="C132" s="4" t="inlineStr">
        <is>
          <t>Não vendido</t>
        </is>
      </c>
      <c r="D132" s="4" t="inlineStr">
        <is>
          <t>1</t>
        </is>
      </c>
      <c r="E132" s="5" t="inlineStr">
        <is>
          <t>100,00</t>
        </is>
      </c>
      <c r="F132" s="4" t="inlineStr">
        <is>
          <t>50.00</t>
        </is>
      </c>
    </row>
    <row collapsed="false" customFormat="false" customHeight="false" hidden="false" ht="12.1" outlineLevel="0" r="133">
      <c r="A133" s="5" t="s">
        <f>=HYPERLINK("https://www.leilaoonline.net/lote/detalhe/204981", "2006")</f>
      </c>
      <c r="B133" s="4" t="s">
        <f>=HYPERLINK("https://www.leilaoonline.net/lote/detalhe/204981", " balcão refrigerado com pedra de granito e pia inox 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100,00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=HYPERLINK("https://www.leilaoonline.net/lote/detalhe/204977", "2007")</f>
      </c>
      <c r="B134" s="4" t="s">
        <f>=HYPERLINK("https://www.leilaoonline.net/lote/detalhe/204977", " câmera fotográfica Zenit 122 ml 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100,00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=HYPERLINK("https://www.leilaoonline.net/lote/detalhe/204973", "2011")</f>
      </c>
      <c r="B135" s="4" t="s">
        <f>=HYPERLINK("https://www.leilaoonline.net/lote/detalhe/204973", " bomba de vácuo hf 55CFN")</f>
      </c>
      <c r="C135" s="4" t="inlineStr">
        <is>
          <t>Não vendido</t>
        </is>
      </c>
      <c r="D135" s="4" t="inlineStr">
        <is>
          <t>1</t>
        </is>
      </c>
      <c r="E135" s="5" t="inlineStr">
        <is>
          <t>100,00</t>
        </is>
      </c>
      <c r="F135" s="4" t="inlineStr">
        <is>
          <t>50.00</t>
        </is>
      </c>
    </row>
    <row collapsed="false" customFormat="false" customHeight="false" hidden="false" ht="12.1" outlineLevel="0" r="136">
      <c r="A136" s="5" t="s">
        <f>=HYPERLINK("https://www.leilaoonline.net/lote/detalhe/204980", "2014")</f>
      </c>
      <c r="B136" s="4" t="s">
        <f>=HYPERLINK("https://www.leilaoonline.net/lote/detalhe/204980", " máquina de fumaça sem teste de funcionamento e canhão de luz funcionando")</f>
      </c>
      <c r="C136" s="4" t="inlineStr">
        <is>
          <t>Não vendido</t>
        </is>
      </c>
      <c r="D136" s="4" t="inlineStr">
        <is>
          <t>1</t>
        </is>
      </c>
      <c r="E136" s="5" t="inlineStr">
        <is>
          <t>100,00</t>
        </is>
      </c>
      <c r="F136" s="4" t="inlineStr">
        <is>
          <t>50.00</t>
        </is>
      </c>
    </row>
    <row collapsed="false" customFormat="false" customHeight="false" hidden="false" ht="12.1" outlineLevel="0" r="137">
      <c r="A137" s="5" t="s">
        <f>=HYPERLINK("https://www.leilaoonline.net/lote/detalhe/204974", "2015")</f>
      </c>
      <c r="B137" s="4" t="s">
        <f>=HYPERLINK("https://www.leilaoonline.net/lote/detalhe/204974", " reciver gradiente no estado")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100,00</t>
        </is>
      </c>
      <c r="F137" s="4" t="inlineStr">
        <is>
          <t>50.00</t>
        </is>
      </c>
    </row>
    <row collapsed="false" customFormat="false" customHeight="false" hidden="false" ht="12.1" outlineLevel="0" r="138">
      <c r="A138" s="5" t="s">
        <f>=HYPERLINK("https://www.leilaoonline.net/lote/detalhe/204979", "2020")</f>
      </c>
      <c r="B138" s="4" t="s">
        <f>=HYPERLINK("https://www.leilaoonline.net/lote/detalhe/204979", " ar condicionado Springer 7500 btu sem teste de funcionamento")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=HYPERLINK("https://www.leilaoonline.net/lote/detalhe/204987", "2022")</f>
      </c>
      <c r="B139" s="4" t="s">
        <f>=HYPERLINK("https://www.leilaoonline.net/lote/detalhe/204987", " máquina de costura indústria reta Singer no estado")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100,00</t>
        </is>
      </c>
      <c r="F139" s="4" t="inlineStr">
        <is>
          <t>50.00</t>
        </is>
      </c>
    </row>
    <row collapsed="false" customFormat="false" customHeight="false" hidden="false" ht="12.1" outlineLevel="0" r="140">
      <c r="A140" s="5" t="s">
        <f>=HYPERLINK("https://www.leilaoonline.net/lote/detalhe/204983", "2024")</f>
      </c>
      <c r="B140" s="4" t="s">
        <f>=HYPERLINK("https://www.leilaoonline.net/lote/detalhe/204983", " martelo rompedor pneumático no estado")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100,00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=HYPERLINK("https://www.leilaoonline.net/lote/detalhe/204982", "2026")</f>
      </c>
      <c r="B141" s="4" t="s">
        <f>=HYPERLINK("https://www.leilaoonline.net/lote/detalhe/204982", " sucata de martelos rompedores aproximadamente 30 peças")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100,00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=HYPERLINK("https://www.leilaoonline.net/lote/detalhe/204986", "2028")</f>
      </c>
      <c r="B142" s="4" t="s">
        <f>=HYPERLINK("https://www.leilaoonline.net/lote/detalhe/204986", " motor estacionário Honda 5.5cv")</f>
      </c>
      <c r="C142" s="4" t="inlineStr">
        <is>
          <t>Não vendido</t>
        </is>
      </c>
      <c r="D142" s="4" t="inlineStr">
        <is>
          <t>1</t>
        </is>
      </c>
      <c r="E142" s="5" t="inlineStr">
        <is>
          <t>100,00</t>
        </is>
      </c>
      <c r="F142" s="4" t="inlineStr">
        <is>
          <t>50.00</t>
        </is>
      </c>
    </row>
    <row collapsed="false" customFormat="false" customHeight="false" hidden="false" ht="12.1" outlineLevel="0" r="143">
      <c r="A143" s="5" t="s">
        <f>=HYPERLINK("https://www.leilaoonline.net/lote/detalhe/204978", "2029")</f>
      </c>
      <c r="B143" s="4" t="s">
        <f>=HYPERLINK("https://www.leilaoonline.net/lote/detalhe/204978", " vibrador de concreto vibromak 4 peças no estado")</f>
      </c>
      <c r="C143" s="4" t="inlineStr">
        <is>
          <t>Não vendido</t>
        </is>
      </c>
      <c r="D143" s="4" t="inlineStr">
        <is>
          <t>1</t>
        </is>
      </c>
      <c r="E143" s="5" t="inlineStr">
        <is>
          <t>100,00</t>
        </is>
      </c>
      <c r="F143" s="4" t="inlineStr">
        <is>
          <t>50.00</t>
        </is>
      </c>
    </row>
    <row collapsed="false" customFormat="false" customHeight="false" hidden="false" ht="12.1" outlineLevel="0" r="144">
      <c r="A144" s="5" t="s">
        <f>=HYPERLINK("https://www.leilaoonline.net/lote/detalhe/205053", "2031")</f>
      </c>
      <c r="B144" s="4" t="s">
        <f>=HYPERLINK("https://www.leilaoonline.net/lote/detalhe/205053", " serra circular 9 peças no estado sem teste")</f>
      </c>
      <c r="C144" s="4" t="inlineStr">
        <is>
          <t>Não vendido</t>
        </is>
      </c>
      <c r="D144" s="4" t="inlineStr">
        <is>
          <t>1</t>
        </is>
      </c>
      <c r="E144" s="5" t="inlineStr">
        <is>
          <t>100,00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=HYPERLINK("https://www.leilaoonline.net/lote/detalhe/204988", "2032")</f>
      </c>
      <c r="B145" s="4" t="s">
        <f>=HYPERLINK("https://www.leilaoonline.net/lote/detalhe/204988", " máquina de gelo Springer ace maker modelo icma 0158b sem teste de funcionamento 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=HYPERLINK("https://www.leilaoonline.net/lote/detalhe/204975", "2033")</f>
      </c>
      <c r="B146" s="4" t="s">
        <f>=HYPERLINK("https://www.leilaoonline.net/lote/detalhe/204975", " descascador de legumes Hobart no estado")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=HYPERLINK("https://www.leilaoonline.net/lote/detalhe/204985", "2034")</f>
      </c>
      <c r="B147" s="4" t="s">
        <f>=HYPERLINK("https://www.leilaoonline.net/lote/detalhe/204985", " aquecedor de ar Britânia sem teste de funcionamento")</f>
      </c>
      <c r="C147" s="4" t="inlineStr">
        <is>
          <t>Não vendido</t>
        </is>
      </c>
      <c r="D147" s="4" t="inlineStr">
        <is>
          <t>1</t>
        </is>
      </c>
      <c r="E147" s="5" t="inlineStr">
        <is>
          <t>100,00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=HYPERLINK("https://www.leilaoonline.net/lote/detalhe/204976", "2035")</f>
      </c>
      <c r="B148" s="4" t="s">
        <f>=HYPERLINK("https://www.leilaoonline.net/lote/detalhe/204976", " escorredor de pratos comercial inox")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=HYPERLINK("https://www.leilaoonline.net/lote/detalhe/204984", "2036")</f>
      </c>
      <c r="B149" s="4" t="s">
        <f>=HYPERLINK("https://www.leilaoonline.net/lote/detalhe/204984", " maquina chantili Frigomat tp 2 no estado faltando acessórios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100,00</t>
        </is>
      </c>
      <c r="F149" s="4" t="inlineStr">
        <is>
          <t>50.00</t>
        </is>
      </c>
    </row>
    <row collapsed="false" customFormat="false" customHeight="false" hidden="false" ht="12.1" outlineLevel="0" r="150">
      <c r="A150" s="5" t="s">
        <f>=HYPERLINK("https://www.leilaoonline.net/lote/detalhe/204989", "2041")</f>
      </c>
      <c r="B150" s="4" t="s">
        <f>=HYPERLINK("https://www.leilaoonline.net/lote/detalhe/204989", " 1 balança Filizola 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=HYPERLINK("https://www.leilaoonline.net/lote/detalhe/204992", "2043")</f>
      </c>
      <c r="B151" s="4" t="s">
        <f>=HYPERLINK("https://www.leilaoonline.net/lote/detalhe/204992", " frigobar Consul sem teste de funcionamento no estado")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=HYPERLINK("https://www.leilaoonline.net/lote/detalhe/204990", "2044")</f>
      </c>
      <c r="B152" s="4" t="s">
        <f>=HYPERLINK("https://www.leilaoonline.net/lote/detalhe/204990", " frigobar Eterny sem teste de funcionamento no estado")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=HYPERLINK("https://www.leilaoonline.net/lote/detalhe/204993", "2045")</f>
      </c>
      <c r="B153" s="4" t="s">
        <f>=HYPERLINK("https://www.leilaoonline.net/lote/detalhe/204993", " Máquina de café expresso Astória 2 bicas com moinho de café italiano funcionando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=HYPERLINK("https://www.leilaoonline.net/lote/detalhe/204991", "2046")</f>
      </c>
      <c r="B154" s="4" t="s">
        <f>=HYPERLINK("https://www.leilaoonline.net/lote/detalhe/204991", " câmara fria sem teste de funcionamento portas amassadas no estado 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=HYPERLINK("https://www.leilaoonline.net/lote/detalhe/204994", "2047")</f>
      </c>
      <c r="B155" s="4" t="s">
        <f>=HYPERLINK("https://www.leilaoonline.net/lote/detalhe/204994", " geladeira antiga Frigidaire no estado 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=HYPERLINK("https://www.leilaoonline.net/lote/detalhe/204996", "2051")</f>
      </c>
      <c r="B156" s="4" t="s">
        <f>=HYPERLINK("https://www.leilaoonline.net/lote/detalhe/204996", " cortador de grama elétrico no estado")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=HYPERLINK("https://www.leilaoonline.net/lote/detalhe/204995", "2052")</f>
      </c>
      <c r="B157" s="4" t="s">
        <f>=HYPERLINK("https://www.leilaoonline.net/lote/detalhe/204995", " cortador de cimento Wacker no estado")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=HYPERLINK("https://www.leilaoonline.net/lote/detalhe/204997", "2053")</f>
      </c>
      <c r="B158" s="4" t="s">
        <f>=HYPERLINK("https://www.leilaoonline.net/lote/detalhe/204997", " 3 equipamentos no estado ")</f>
      </c>
      <c r="C158" s="4" t="inlineStr">
        <is>
          <t>Não vendido</t>
        </is>
      </c>
      <c r="D158" s="4" t="inlineStr">
        <is>
          <t>1</t>
        </is>
      </c>
      <c r="E158" s="5" t="inlineStr">
        <is>
          <t>100,00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=HYPERLINK("https://www.leilaoonline.net/lote/detalhe/205005", "2057")</f>
      </c>
      <c r="B159" s="4" t="s">
        <f>=HYPERLINK("https://www.leilaoonline.net/lote/detalhe/205005", " balcão pista fria no estado 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100,00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=HYPERLINK("https://www.leilaoonline.net/lote/detalhe/205003", "2058")</f>
      </c>
      <c r="B160" s="4" t="s">
        <f>=HYPERLINK("https://www.leilaoonline.net/lote/detalhe/205003", " bomba de vácuo no estado 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100,00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=HYPERLINK("https://www.leilaoonline.net/lote/detalhe/205008", "2059")</f>
      </c>
      <c r="B161" s="4" t="s">
        <f>=HYPERLINK("https://www.leilaoonline.net/lote/detalhe/205008", " 4 mesas")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=HYPERLINK("https://www.leilaoonline.net/lote/detalhe/205002", "2062")</f>
      </c>
      <c r="B162" s="4" t="s">
        <f>=HYPERLINK("https://www.leilaoonline.net/lote/detalhe/205002", "Cabine de F-1000")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=HYPERLINK("https://www.leilaoonline.net/lote/detalhe/205007", "2063")</f>
      </c>
      <c r="B163" s="4" t="s">
        <f>=HYPERLINK("https://www.leilaoonline.net/lote/detalhe/205007", " radio antigo no estado 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=HYPERLINK("https://www.leilaoonline.net/lote/detalhe/205010", "2065")</f>
      </c>
      <c r="B164" s="4" t="s">
        <f>=HYPERLINK("https://www.leilaoonline.net/lote/detalhe/205010", " câmera fotográfica Canon no estado 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=HYPERLINK("https://www.leilaoonline.net/lote/detalhe/204999", "2066")</f>
      </c>
      <c r="B165" s="4" t="s">
        <f>=HYPERLINK("https://www.leilaoonline.net/lote/detalhe/204999", " prensa acêntrica 3 toneladas no estado ")</f>
      </c>
      <c r="C165" s="4" t="inlineStr">
        <is>
          <t>Não vendido</t>
        </is>
      </c>
      <c r="D165" s="4" t="inlineStr">
        <is>
          <t>1</t>
        </is>
      </c>
      <c r="E165" s="5" t="inlineStr">
        <is>
          <t>100,00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=HYPERLINK("https://www.leilaoonline.net/lote/detalhe/205006", "2067")</f>
      </c>
      <c r="B166" s="4" t="s">
        <f>=HYPERLINK("https://www.leilaoonline.net/lote/detalhe/205006", " prensa acêntrica 1800 kg no estado")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100,00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=HYPERLINK("https://www.leilaoonline.net/lote/detalhe/205000", "2068")</f>
      </c>
      <c r="B167" s="4" t="s">
        <f>=HYPERLINK("https://www.leilaoonline.net/lote/detalhe/205000", " policorte somar no estado")</f>
      </c>
      <c r="C167" s="4" t="inlineStr">
        <is>
          <t>Não vendido</t>
        </is>
      </c>
      <c r="D167" s="4" t="inlineStr">
        <is>
          <t>1</t>
        </is>
      </c>
      <c r="E167" s="5" t="inlineStr">
        <is>
          <t>100,00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=HYPERLINK("https://www.leilaoonline.net/lote/detalhe/205001", "2070")</f>
      </c>
      <c r="B168" s="4" t="s">
        <f>=HYPERLINK("https://www.leilaoonline.net/lote/detalhe/205001", " bomba de água Anauger 900, 2 peças no estado")</f>
      </c>
      <c r="C168" s="4" t="inlineStr">
        <is>
          <t>Não vendido</t>
        </is>
      </c>
      <c r="D168" s="4" t="inlineStr">
        <is>
          <t>1</t>
        </is>
      </c>
      <c r="E168" s="5" t="inlineStr">
        <is>
          <t>100,00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=HYPERLINK("https://www.leilaoonline.net/lote/detalhe/205009", "2071")</f>
      </c>
      <c r="B169" s="4" t="s">
        <f>=HYPERLINK("https://www.leilaoonline.net/lote/detalhe/205009", " balança Filizola no estado 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100,00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=HYPERLINK("https://www.leilaoonline.net/lote/detalhe/205015", "2074")</f>
      </c>
      <c r="B170" s="4" t="s">
        <f>=HYPERLINK("https://www.leilaoonline.net/lote/detalhe/205015", " fritadeira a gás no estado 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100,00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=HYPERLINK("https://www.leilaoonline.net/lote/detalhe/205020", "2076")</f>
      </c>
      <c r="B171" s="4" t="s">
        <f>=HYPERLINK("https://www.leilaoonline.net/lote/detalhe/205020", " estufa de secagem no estado")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=HYPERLINK("https://www.leilaoonline.net/lote/detalhe/205031", "2077")</f>
      </c>
      <c r="B172" s="4" t="s">
        <f>=HYPERLINK("https://www.leilaoonline.net/lote/detalhe/205031", " maca hospitalar no estado 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=HYPERLINK("https://www.leilaoonline.net/lote/detalhe/205012", "2080")</f>
      </c>
      <c r="B173" s="4" t="s">
        <f>=HYPERLINK("https://www.leilaoonline.net/lote/detalhe/205012", " cortador de grama a gasolina no estado 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100,00</t>
        </is>
      </c>
      <c r="F173" s="4" t="inlineStr">
        <is>
          <t>50.00</t>
        </is>
      </c>
    </row>
    <row collapsed="false" customFormat="false" customHeight="false" hidden="false" ht="12.1" outlineLevel="0" r="174">
      <c r="A174" s="5" t="s">
        <f>=HYPERLINK("https://www.leilaoonline.net/lote/detalhe/205032", "2083")</f>
      </c>
      <c r="B174" s="4" t="s">
        <f>=HYPERLINK("https://www.leilaoonline.net/lote/detalhe/205032", " Geladeira clímax antiga no estado 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100,00</t>
        </is>
      </c>
      <c r="F174" s="4" t="inlineStr">
        <is>
          <t>50.00</t>
        </is>
      </c>
    </row>
    <row collapsed="false" customFormat="false" customHeight="false" hidden="false" ht="12.1" outlineLevel="0" r="175">
      <c r="A175" s="5" t="s">
        <f>=HYPERLINK("https://www.leilaoonline.net/lote/detalhe/205014", "2084")</f>
      </c>
      <c r="B175" s="4" t="s">
        <f>=HYPERLINK("https://www.leilaoonline.net/lote/detalhe/205014", " Secadora de roupas Brastemp no estado 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100,00</t>
        </is>
      </c>
      <c r="F175" s="4" t="inlineStr">
        <is>
          <t>50.00</t>
        </is>
      </c>
    </row>
    <row collapsed="false" customFormat="false" customHeight="false" hidden="false" ht="12.1" outlineLevel="0" r="176">
      <c r="A176" s="5" t="s">
        <f>=HYPERLINK("https://www.leilaoonline.net/lote/detalhe/205029", "2085")</f>
      </c>
      <c r="B176" s="4" t="s">
        <f>=HYPERLINK("https://www.leilaoonline.net/lote/detalhe/205029", " Lote com 3 tvs com defeitos 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100,00</t>
        </is>
      </c>
      <c r="F176" s="4" t="inlineStr">
        <is>
          <t>50.00</t>
        </is>
      </c>
    </row>
    <row collapsed="false" customFormat="false" customHeight="false" hidden="false" ht="12.1" outlineLevel="0" r="177">
      <c r="A177" s="5" t="s">
        <f>=HYPERLINK("https://www.leilaoonline.net/lote/detalhe/205019", "2086")</f>
      </c>
      <c r="B177" s="4" t="s">
        <f>=HYPERLINK("https://www.leilaoonline.net/lote/detalhe/205019", " Máquina de escrever antiga Triumph no estado 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100,00</t>
        </is>
      </c>
      <c r="F177" s="4" t="inlineStr">
        <is>
          <t>50.00</t>
        </is>
      </c>
    </row>
    <row collapsed="false" customFormat="false" customHeight="false" hidden="false" ht="12.1" outlineLevel="0" r="178">
      <c r="A178" s="5" t="s">
        <f>=HYPERLINK("https://www.leilaoonline.net/lote/detalhe/205033", "2087")</f>
      </c>
      <c r="B178" s="4" t="s">
        <f>=HYPERLINK("https://www.leilaoonline.net/lote/detalhe/205033", " Máquina de escrever antiga Rtmington Hana no estado 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100,00</t>
        </is>
      </c>
      <c r="F178" s="4" t="inlineStr">
        <is>
          <t>50.00</t>
        </is>
      </c>
    </row>
    <row collapsed="false" customFormat="false" customHeight="false" hidden="false" ht="12.1" outlineLevel="0" r="179">
      <c r="A179" s="5" t="s">
        <f>=HYPERLINK("https://www.leilaoonline.net/lote/detalhe/205021", "2088")</f>
      </c>
      <c r="B179" s="4" t="s">
        <f>=HYPERLINK("https://www.leilaoonline.net/lote/detalhe/205021", " Máquina de escrever antiga Olivett portátil no estado 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100,00</t>
        </is>
      </c>
      <c r="F179" s="4" t="inlineStr">
        <is>
          <t>50.00</t>
        </is>
      </c>
    </row>
    <row collapsed="false" customFormat="false" customHeight="false" hidden="false" ht="12.1" outlineLevel="0" r="180">
      <c r="A180" s="5" t="s">
        <f>=HYPERLINK("https://www.leilaoonline.net/lote/detalhe/205028", "2089")</f>
      </c>
      <c r="B180" s="4" t="s">
        <f>=HYPERLINK("https://www.leilaoonline.net/lote/detalhe/205028", " Máquina de costura antiga Elna no estado 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100,00</t>
        </is>
      </c>
      <c r="F180" s="4" t="inlineStr">
        <is>
          <t>50.00</t>
        </is>
      </c>
    </row>
    <row collapsed="false" customFormat="false" customHeight="false" hidden="false" ht="12.1" outlineLevel="0" r="181">
      <c r="A181" s="5" t="s">
        <f>=HYPERLINK("https://www.leilaoonline.net/lote/detalhe/205011", "2090")</f>
      </c>
      <c r="B181" s="4" t="s">
        <f>=HYPERLINK("https://www.leilaoonline.net/lote/detalhe/205011", " Filmadora Panasonic no estado 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100,00</t>
        </is>
      </c>
      <c r="F181" s="4" t="inlineStr">
        <is>
          <t>50.00</t>
        </is>
      </c>
    </row>
    <row collapsed="false" customFormat="false" customHeight="false" hidden="false" ht="12.1" outlineLevel="0" r="182">
      <c r="A182" s="5" t="s">
        <f>=HYPERLINK("https://www.leilaoonline.net/lote/detalhe/205034", "2091")</f>
      </c>
      <c r="B182" s="4" t="s">
        <f>=HYPERLINK("https://www.leilaoonline.net/lote/detalhe/205034", " 3 em 1 CCE sem caixas, antigo no estado 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100,00</t>
        </is>
      </c>
      <c r="F182" s="4" t="inlineStr">
        <is>
          <t>50.00</t>
        </is>
      </c>
    </row>
    <row collapsed="false" customFormat="false" customHeight="false" hidden="false" ht="12.1" outlineLevel="0" r="183">
      <c r="A183" s="5" t="s">
        <f>=HYPERLINK("https://www.leilaoonline.net/lote/detalhe/205013", "2092")</f>
      </c>
      <c r="B183" s="4" t="s">
        <f>=HYPERLINK("https://www.leilaoonline.net/lote/detalhe/205013", " radio portátil Philips antigo no estado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100,00</t>
        </is>
      </c>
      <c r="F183" s="4" t="inlineStr">
        <is>
          <t>50.00</t>
        </is>
      </c>
    </row>
    <row collapsed="false" customFormat="false" customHeight="false" hidden="false" ht="12.1" outlineLevel="0" r="184">
      <c r="A184" s="5" t="s">
        <f>=HYPERLINK("https://www.leilaoonline.net/lote/detalhe/205026", "2093")</f>
      </c>
      <c r="B184" s="4" t="s">
        <f>=HYPERLINK("https://www.leilaoonline.net/lote/detalhe/205026", " radio portátil National antigo, no estado 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100,00</t>
        </is>
      </c>
      <c r="F184" s="4" t="inlineStr">
        <is>
          <t>50.00</t>
        </is>
      </c>
    </row>
    <row collapsed="false" customFormat="false" customHeight="false" hidden="false" ht="12.1" outlineLevel="0" r="185">
      <c r="A185" s="5" t="s">
        <f>=HYPERLINK("https://www.leilaoonline.net/lote/detalhe/205023", "2094")</f>
      </c>
      <c r="B185" s="4" t="s">
        <f>=HYPERLINK("https://www.leilaoonline.net/lote/detalhe/205023", " radio portátil antigo no estado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100,00</t>
        </is>
      </c>
      <c r="F185" s="4" t="inlineStr">
        <is>
          <t>50.00</t>
        </is>
      </c>
    </row>
    <row collapsed="false" customFormat="false" customHeight="false" hidden="false" ht="12.1" outlineLevel="0" r="186">
      <c r="A186" s="5" t="s">
        <f>=HYPERLINK("https://www.leilaoonline.net/lote/detalhe/205025", "2095")</f>
      </c>
      <c r="B186" s="4" t="s">
        <f>=HYPERLINK("https://www.leilaoonline.net/lote/detalhe/205025", " radio relógio National antigo no estado 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100,00</t>
        </is>
      </c>
      <c r="F186" s="4" t="inlineStr">
        <is>
          <t>50.00</t>
        </is>
      </c>
    </row>
    <row collapsed="false" customFormat="false" customHeight="false" hidden="false" ht="12.1" outlineLevel="0" r="187">
      <c r="A187" s="5" t="s">
        <f>=HYPERLINK("https://www.leilaoonline.net/lote/detalhe/205018", "2096")</f>
      </c>
      <c r="B187" s="4" t="s">
        <f>=HYPERLINK("https://www.leilaoonline.net/lote/detalhe/205018", " toca fita antigo Philips no estado")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100,00</t>
        </is>
      </c>
      <c r="F187" s="4" t="inlineStr">
        <is>
          <t>50.00</t>
        </is>
      </c>
    </row>
    <row collapsed="false" customFormat="false" customHeight="false" hidden="false" ht="12.1" outlineLevel="0" r="188">
      <c r="A188" s="5" t="s">
        <f>=HYPERLINK("https://www.leilaoonline.net/lote/detalhe/205030", "2097")</f>
      </c>
      <c r="B188" s="4" t="s">
        <f>=HYPERLINK("https://www.leilaoonline.net/lote/detalhe/205030", " reciver gradiente no estado 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100,00</t>
        </is>
      </c>
      <c r="F188" s="4" t="inlineStr">
        <is>
          <t>50.00</t>
        </is>
      </c>
    </row>
    <row collapsed="false" customFormat="false" customHeight="false" hidden="false" ht="12.1" outlineLevel="0" r="189">
      <c r="A189" s="5" t="s">
        <f>=HYPERLINK("https://www.leilaoonline.net/lote/detalhe/205016", "2098")</f>
      </c>
      <c r="B189" s="4" t="s">
        <f>=HYPERLINK("https://www.leilaoonline.net/lote/detalhe/205016", " reciver no estado 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100,00</t>
        </is>
      </c>
      <c r="F189" s="4" t="inlineStr">
        <is>
          <t>50.00</t>
        </is>
      </c>
    </row>
    <row collapsed="false" customFormat="false" customHeight="false" hidden="false" ht="12.1" outlineLevel="0" r="190">
      <c r="A190" s="5" t="s">
        <f>=HYPERLINK("https://www.leilaoonline.net/lote/detalhe/205017", "2100")</f>
      </c>
      <c r="B190" s="4" t="s">
        <f>=HYPERLINK("https://www.leilaoonline.net/lote/detalhe/205017", " reciver gradiente no estado 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100,00</t>
        </is>
      </c>
      <c r="F190" s="4" t="inlineStr">
        <is>
          <t>50.00</t>
        </is>
      </c>
    </row>
    <row collapsed="false" customFormat="false" customHeight="false" hidden="false" ht="12.1" outlineLevel="0" r="191">
      <c r="A191" s="5" t="s">
        <f>=HYPERLINK("https://www.leilaoonline.net/lote/detalhe/205022", "2102")</f>
      </c>
      <c r="B191" s="4" t="s">
        <f>=HYPERLINK("https://www.leilaoonline.net/lote/detalhe/205022", " telefone antigo 2 peças no estado")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100,00</t>
        </is>
      </c>
      <c r="F191" s="4" t="inlineStr">
        <is>
          <t>50.00</t>
        </is>
      </c>
    </row>
    <row collapsed="false" customFormat="false" customHeight="false" hidden="false" ht="12.1" outlineLevel="0" r="192">
      <c r="A192" s="5" t="s">
        <f>=HYPERLINK("https://www.leilaoonline.net/lote/detalhe/205027", "2103")</f>
      </c>
      <c r="B192" s="4" t="s">
        <f>=HYPERLINK("https://www.leilaoonline.net/lote/detalhe/205027", " replica gramofone cópia autentica 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100,00</t>
        </is>
      </c>
      <c r="F192" s="4" t="inlineStr">
        <is>
          <t>50.00</t>
        </is>
      </c>
    </row>
    <row collapsed="false" customFormat="false" customHeight="false" hidden="false" ht="12.1" outlineLevel="0" r="193">
      <c r="A193" s="5" t="s">
        <f>=HYPERLINK("https://www.leilaoonline.net/lote/detalhe/205024", "2104")</f>
      </c>
      <c r="B193" s="4" t="s">
        <f>=HYPERLINK("https://www.leilaoonline.net/lote/detalhe/205024", " avião aero modelismo com motor a gasolina faltando controle ")</f>
      </c>
      <c r="C193" s="4" t="inlineStr">
        <is>
          <t>Não vendido</t>
        </is>
      </c>
      <c r="D193" s="4" t="inlineStr">
        <is>
          <t>1</t>
        </is>
      </c>
      <c r="E193" s="5" t="inlineStr">
        <is>
          <t>100,00</t>
        </is>
      </c>
      <c r="F193" s="4" t="inlineStr">
        <is>
          <t>50.00</t>
        </is>
      </c>
    </row>
    <row collapsed="false" customFormat="false" customHeight="false" hidden="false" ht="12.1" outlineLevel="0" r="194">
      <c r="A194" s="5" t="s">
        <f>=HYPERLINK("https://www.leilaoonline.net/lote/detalhe/205035", "2105")</f>
      </c>
      <c r="B194" s="4" t="s">
        <f>=HYPERLINK("https://www.leilaoonline.net/lote/detalhe/205035", " rádio toca fitas e cd várias marcas 10 peças no estado 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100,00</t>
        </is>
      </c>
      <c r="F194" s="4" t="inlineStr">
        <is>
          <t>50.00</t>
        </is>
      </c>
    </row>
    <row collapsed="false" customFormat="false" customHeight="false" hidden="false" ht="12.1" outlineLevel="0" r="195">
      <c r="A195" s="5" t="s">
        <f>=HYPERLINK("https://www.leilaoonline.net/lote/detalhe/205054", "2113")</f>
      </c>
      <c r="B195" s="4" t="s">
        <f>=HYPERLINK("https://www.leilaoonline.net/lote/detalhe/205054", " Aprox. 22 pares de molas dianteira G6 adiante original. 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100,00</t>
        </is>
      </c>
      <c r="F195" s="4" t="inlineStr">
        <is>
          <t>50.00</t>
        </is>
      </c>
    </row>
    <row collapsed="false" customFormat="false" customHeight="false" hidden="false" ht="12.1" outlineLevel="0" r="196">
      <c r="A196" s="5" t="s">
        <f>=HYPERLINK("https://www.leilaoonline.net/lote/detalhe/205055", "2114")</f>
      </c>
      <c r="B196" s="4" t="s">
        <f>=HYPERLINK("https://www.leilaoonline.net/lote/detalhe/205055", " Geladeira")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100,00</t>
        </is>
      </c>
      <c r="F196" s="4" t="inlineStr">
        <is>
          <t>50.00</t>
        </is>
      </c>
    </row>
    <row collapsed="false" customFormat="false" customHeight="false" hidden="false" ht="12.1" outlineLevel="0" r="197">
      <c r="A197" s="5" t="s">
        <f>=HYPERLINK("https://www.leilaoonline.net/lote/detalhe/205056", "2115")</f>
      </c>
      <c r="B197" s="4" t="s">
        <f>=HYPERLINK("https://www.leilaoonline.net/lote/detalhe/205056", "Auto clave")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100,00</t>
        </is>
      </c>
      <c r="F197" s="4" t="inlineStr">
        <is>
          <t>50.00</t>
        </is>
      </c>
    </row>
    <row collapsed="false" customFormat="false" customHeight="false" hidden="false" ht="12.1" outlineLevel="0" r="198">
      <c r="A198" s="5" t="s">
        <f>=HYPERLINK("https://www.leilaoonline.net/lote/detalhe/205057", "2117")</f>
      </c>
      <c r="B198" s="4" t="s">
        <f>=HYPERLINK("https://www.leilaoonline.net/lote/detalhe/205057", "Esteira elétrica")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100,00</t>
        </is>
      </c>
      <c r="F198" s="4" t="inlineStr">
        <is>
          <t>50.00</t>
        </is>
      </c>
    </row>
    <row collapsed="false" customFormat="false" customHeight="false" hidden="false" ht="12.1" outlineLevel="0" r="199">
      <c r="A199" s="5" t="s">
        <f>=HYPERLINK("https://www.leilaoonline.net/lote/detalhe/205071", "2121")</f>
      </c>
      <c r="B199" s="4" t="s">
        <f>=HYPERLINK("https://www.leilaoonline.net/lote/detalhe/205071", " Rádio")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100,00</t>
        </is>
      </c>
      <c r="F199" s="4" t="inlineStr">
        <is>
          <t>50.00</t>
        </is>
      </c>
    </row>
    <row collapsed="false" customFormat="false" customHeight="false" hidden="false" ht="12.1" outlineLevel="0" r="200">
      <c r="A200" s="5" t="s">
        <f>=HYPERLINK("https://www.leilaoonline.net/lote/detalhe/205075", "2122")</f>
      </c>
      <c r="B200" s="4" t="s">
        <f>=HYPERLINK("https://www.leilaoonline.net/lote/detalhe/205075", " Rádio")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100,00</t>
        </is>
      </c>
      <c r="F200" s="4" t="inlineStr">
        <is>
          <t>50.00</t>
        </is>
      </c>
    </row>
    <row collapsed="false" customFormat="false" customHeight="false" hidden="false" ht="12.1" outlineLevel="0" r="201">
      <c r="A201" s="5" t="s">
        <f>=HYPERLINK("https://www.leilaoonline.net/lote/detalhe/205073", "2123")</f>
      </c>
      <c r="B201" s="4" t="s">
        <f>=HYPERLINK("https://www.leilaoonline.net/lote/detalhe/205073", " Rádio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100,00</t>
        </is>
      </c>
      <c r="F201" s="4" t="inlineStr">
        <is>
          <t>50.00</t>
        </is>
      </c>
    </row>
    <row collapsed="false" customFormat="false" customHeight="false" hidden="false" ht="12.1" outlineLevel="0" r="202">
      <c r="A202" s="5" t="s">
        <f>=HYPERLINK("https://www.leilaoonline.net/lote/detalhe/205076", "2124")</f>
      </c>
      <c r="B202" s="4" t="s">
        <f>=HYPERLINK("https://www.leilaoonline.net/lote/detalhe/205076", " 10 peças bombas para água com fonte 110v ou 220v")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100,00</t>
        </is>
      </c>
      <c r="F202" s="4" t="inlineStr">
        <is>
          <t>50.00</t>
        </is>
      </c>
    </row>
    <row collapsed="false" customFormat="false" customHeight="false" hidden="false" ht="12.1" outlineLevel="0" r="203">
      <c r="A203" s="5" t="s">
        <f>=HYPERLINK("https://www.leilaoonline.net/lote/detalhe/205074", "2127")</f>
      </c>
      <c r="B203" s="4" t="s">
        <f>=HYPERLINK("https://www.leilaoonline.net/lote/detalhe/205074", " Projetor de filmes 8mm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100,00</t>
        </is>
      </c>
      <c r="F203" s="4" t="inlineStr">
        <is>
          <t>50.00</t>
        </is>
      </c>
    </row>
    <row collapsed="false" customFormat="false" customHeight="false" hidden="false" ht="12.1" outlineLevel="0" r="204">
      <c r="A204" s="5" t="s">
        <f>=HYPERLINK("https://www.leilaoonline.net/lote/detalhe/205070", "2129")</f>
      </c>
      <c r="B204" s="4" t="s">
        <f>=HYPERLINK("https://www.leilaoonline.net/lote/detalhe/205070", " Autocrave")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100,00</t>
        </is>
      </c>
      <c r="F204" s="4" t="inlineStr">
        <is>
          <t>50.00</t>
        </is>
      </c>
    </row>
    <row collapsed="false" customFormat="false" customHeight="false" hidden="false" ht="12.1" outlineLevel="0" r="205">
      <c r="A205" s="5" t="s">
        <f>=HYPERLINK("https://www.leilaoonline.net/lote/detalhe/205072", "2130")</f>
      </c>
      <c r="B205" s="4" t="s">
        <f>=HYPERLINK("https://www.leilaoonline.net/lote/detalhe/205072", " Esteira")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100,00</t>
        </is>
      </c>
      <c r="F205" s="4" t="inlineStr">
        <is>
          <t>50.00</t>
        </is>
      </c>
    </row>
    <row collapsed="false" customFormat="false" customHeight="false" hidden="false" ht="12.1" outlineLevel="0" r="206">
      <c r="A206" s="5" t="s">
        <f>=HYPERLINK("https://www.leilaoonline.net/lote/detalhe/205069", "3003")</f>
      </c>
      <c r="B206" s="4" t="s">
        <f>=HYPERLINK("https://www.leilaoonline.net/lote/detalhe/205069", " Lote com Notebooks, placas mãe de notebooks e telas de notebook. Conforme relação de itens")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5.000,00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=HYPERLINK("https://www.leilaoonline.net/lote/detalhe/205067", "3004")</f>
      </c>
      <c r="B207" s="4" t="s">
        <f>=HYPERLINK("https://www.leilaoonline.net/lote/detalhe/205067", " Lote de itens variados conforme relação.")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5.000,00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=HYPERLINK("https://www.leilaoonline.net/lote/detalhe/205079", "3005")</f>
      </c>
      <c r="B208" s="4" t="s">
        <f>=HYPERLINK("https://www.leilaoonline.net/lote/detalhe/205079", " 1 Maquina de Costura Industrial Reta Bother, 1 Maquina de Costura de Braço Piffaf")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900,00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=HYPERLINK("https://www.leilaoonline.net/lote/detalhe/205078", "3006")</f>
      </c>
      <c r="B209" s="4" t="s">
        <f>=HYPERLINK("https://www.leilaoonline.net/lote/detalhe/205078", " Lixadeira Para Acabamento Sapateiro 3 Pontas, Lixadeira Para Acabamento Sapateiro 6 Pontas e Compresseor Ferrari 24 l")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700,00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=HYPERLINK("https://www.leilaoonline.net/lote/detalhe/205081", "3007")</f>
      </c>
      <c r="B210" s="4" t="s">
        <f>=HYPERLINK("https://www.leilaoonline.net/lote/detalhe/205081", " Forno Industrial Helmo a gás 350°")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900,00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=HYPERLINK("https://www.leilaoonline.net/lote/detalhe/205082", "3008")</f>
      </c>
      <c r="B211" s="4" t="s">
        <f>=HYPERLINK("https://www.leilaoonline.net/lote/detalhe/205082", " Rampa de Madeira Para Treinamento de Fisioterapia com 3 degraus")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700,00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=HYPERLINK("https://www.leilaoonline.net/lote/detalhe/205077", "3009")</f>
      </c>
      <c r="B212" s="4" t="s">
        <f>=HYPERLINK("https://www.leilaoonline.net/lote/detalhe/205077", " 2 Cadeiras de Rodas Infantil e 1 Cadeira de Rodas Adulto")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=HYPERLINK("https://www.leilaoonline.net/lote/detalhe/205084", "5002")</f>
      </c>
      <c r="B213" s="4" t="s">
        <f>=HYPERLINK("https://www.leilaoonline.net/lote/detalhe/205084", " APROX. 670 KG DE TIRAS, GUIAS, PERFIS E MAIS. CONFORME ESPECIFICAÇÔES")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1.800,00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=HYPERLINK("https://www.leilaoonline.net/lote/detalhe/205135", "5003")</f>
      </c>
      <c r="B214" s="4" t="s">
        <f>=HYPERLINK("https://www.leilaoonline.net/lote/detalhe/205135", " Cristo esculpido em madeira")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800,00</t>
        </is>
      </c>
      <c r="F214" s="4" t="inlineStr">
        <is>
          <t>100.00</t>
        </is>
      </c>
    </row>
    <row collapsed="false" customFormat="false" customHeight="false" hidden="false" ht="12.1" outlineLevel="0" r="215">
      <c r="A215" s="5" t="s">
        <f>=HYPERLINK("https://www.leilaoonline.net/lote/detalhe/205121", "5005")</f>
      </c>
      <c r="B215" s="4" t="s">
        <f>=HYPERLINK("https://www.leilaoonline.net/lote/detalhe/205121", " Mesa centenária em Imbuia")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1.800,00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=HYPERLINK("https://www.leilaoonline.net/lote/detalhe/205122", "5006")</f>
      </c>
      <c r="B216" s="4" t="s">
        <f>=HYPERLINK("https://www.leilaoonline.net/lote/detalhe/205122", " Mesa de dormente com dois bancos")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=HYPERLINK("https://www.leilaoonline.net/lote/detalhe/205131", "5007")</f>
      </c>
      <c r="B217" s="4" t="s">
        <f>=HYPERLINK("https://www.leilaoonline.net/lote/detalhe/205131", " 02 Balanças de sacaria com os pesos")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900,00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=HYPERLINK("https://www.leilaoonline.net/lote/detalhe/205128", "5008")</f>
      </c>
      <c r="B218" s="4" t="s">
        <f>=HYPERLINK("https://www.leilaoonline.net/lote/detalhe/205128", " 05 Moedores fixados em madeira de lei. Sendo 3 maiores e 2 menores")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900,00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=HYPERLINK("https://www.leilaoonline.net/lote/detalhe/205125", "5009")</f>
      </c>
      <c r="B219" s="4" t="s">
        <f>=HYPERLINK("https://www.leilaoonline.net/lote/detalhe/205125", " Balcão  em madeira de cruzeta, tampo móvel de azulejo cor azul marinho (A)")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900,00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=HYPERLINK("https://www.leilaoonline.net/lote/detalhe/205123", "5010")</f>
      </c>
      <c r="B220" s="4" t="s">
        <f>=HYPERLINK("https://www.leilaoonline.net/lote/detalhe/205123", " Balcão  em madeira de cruzeta, tampo móvel de azulejo cor azul marinho (B)")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900,00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=HYPERLINK("https://www.leilaoonline.net/lote/detalhe/205132", "5011")</f>
      </c>
      <c r="B221" s="4" t="s">
        <f>=HYPERLINK("https://www.leilaoonline.net/lote/detalhe/205132", " Balcão  em madeira de cruzeta, tampo móvel de azulejo cor azul marinho (C) 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900,00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=HYPERLINK("https://www.leilaoonline.net/lote/detalhe/205126", "5012")</f>
      </c>
      <c r="B222" s="4" t="s">
        <f>=HYPERLINK("https://www.leilaoonline.net/lote/detalhe/205126", " Balcão  em madeira de cruzeta, tampo móvel de azulejo cor azul marinho (D)")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900,00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=HYPERLINK("https://www.leilaoonline.net/lote/detalhe/205117", "5013")</f>
      </c>
      <c r="B223" s="4" t="s">
        <f>=HYPERLINK("https://www.leilaoonline.net/lote/detalhe/205117", " Balcão  em madeira de cruzeta, tampo móvel de azulejo cor azul marinho (E)")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900,00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=HYPERLINK("https://www.leilaoonline.net/lote/detalhe/205127", "5014")</f>
      </c>
      <c r="B224" s="4" t="s">
        <f>=HYPERLINK("https://www.leilaoonline.net/lote/detalhe/205127", " Balcão  em madeira de cruzeta, tampo móvel de azulejo cor azul marinho (F)")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900,00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=HYPERLINK("https://www.leilaoonline.net/lote/detalhe/205130", "5015")</f>
      </c>
      <c r="B225" s="4" t="s">
        <f>=HYPERLINK("https://www.leilaoonline.net/lote/detalhe/205130", " Balança vermelha grande")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700,00</t>
        </is>
      </c>
      <c r="F225" s="4" t="inlineStr">
        <is>
          <t>100.00</t>
        </is>
      </c>
    </row>
    <row collapsed="false" customFormat="false" customHeight="false" hidden="false" ht="12.1" outlineLevel="0" r="226">
      <c r="A226" s="5" t="s">
        <f>=HYPERLINK("https://www.leilaoonline.net/lote/detalhe/205134", "5016")</f>
      </c>
      <c r="B226" s="4" t="s">
        <f>=HYPERLINK("https://www.leilaoonline.net/lote/detalhe/205134", " Balança marrom tam.medio")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700,00</t>
        </is>
      </c>
      <c r="F226" s="4" t="inlineStr">
        <is>
          <t>100.00</t>
        </is>
      </c>
    </row>
    <row collapsed="false" customFormat="false" customHeight="false" hidden="false" ht="12.1" outlineLevel="0" r="227">
      <c r="A227" s="5" t="s">
        <f>=HYPERLINK("https://www.leilaoonline.net/lote/detalhe/205129", "5017")</f>
      </c>
      <c r="B227" s="4" t="s">
        <f>=HYPERLINK("https://www.leilaoonline.net/lote/detalhe/205129", " Balança vermelha tam.medio")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700,00</t>
        </is>
      </c>
      <c r="F227" s="4" t="inlineStr">
        <is>
          <t>100.00</t>
        </is>
      </c>
    </row>
    <row collapsed="false" customFormat="false" customHeight="false" hidden="false" ht="12.1" outlineLevel="0" r="228">
      <c r="A228" s="5" t="s">
        <f>=HYPERLINK("https://www.leilaoonline.net/lote/detalhe/205137", "5018")</f>
      </c>
      <c r="B228" s="4" t="s">
        <f>=HYPERLINK("https://www.leilaoonline.net/lote/detalhe/205137", " Torradores de café (2 unidades)")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400,00</t>
        </is>
      </c>
      <c r="F228" s="4" t="inlineStr">
        <is>
          <t>100.00</t>
        </is>
      </c>
    </row>
    <row collapsed="false" customFormat="false" customHeight="false" hidden="false" ht="12.1" outlineLevel="0" r="229">
      <c r="A229" s="5" t="s">
        <f>=HYPERLINK("https://www.leilaoonline.net/lote/detalhe/205110", "5022")</f>
      </c>
      <c r="B229" s="4" t="s">
        <f>=HYPERLINK("https://www.leilaoonline.net/lote/detalhe/205110", " BARRIL DE CARVALHO DE 200 LITROS. CHEIOS DE CACHAÇA ENVELHECIDA A 4 ANOS")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7.000,00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=HYPERLINK("https://www.leilaoonline.net/lote/detalhe/205109", "5023")</f>
      </c>
      <c r="B230" s="4" t="s">
        <f>=HYPERLINK("https://www.leilaoonline.net/lote/detalhe/205109", " BARRIL DE CARVALHO DE 200 LITROS. CHEIOS DE CACHAÇA ENVELHECIDA A 4 ANOS")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5.000,00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=HYPERLINK("https://www.leilaoonline.net/lote/detalhe/205136", "5026")</f>
      </c>
      <c r="B231" s="4" t="s">
        <f>=HYPERLINK("https://www.leilaoonline.net/lote/detalhe/205136", " Pilão sem a mão")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400,00</t>
        </is>
      </c>
      <c r="F231" s="4" t="inlineStr">
        <is>
          <t>100.00</t>
        </is>
      </c>
    </row>
    <row collapsed="false" customFormat="false" customHeight="false" hidden="false" ht="12.1" outlineLevel="0" r="232">
      <c r="A232" s="5" t="s">
        <f>=HYPERLINK("https://www.leilaoonline.net/lote/detalhe/205120", "5027")</f>
      </c>
      <c r="B232" s="4" t="s">
        <f>=HYPERLINK("https://www.leilaoonline.net/lote/detalhe/205120", " Armário em madeira. Usado")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800,00</t>
        </is>
      </c>
      <c r="F232" s="4" t="inlineStr">
        <is>
          <t>100.00</t>
        </is>
      </c>
    </row>
    <row collapsed="false" customFormat="false" customHeight="false" hidden="false" ht="12.1" outlineLevel="0" r="233">
      <c r="A233" s="5" t="s">
        <f>=HYPERLINK("https://www.leilaoonline.net/lote/detalhe/205133", "5029")</f>
      </c>
      <c r="B233" s="4" t="s">
        <f>=HYPERLINK("https://www.leilaoonline.net/lote/detalhe/205133", " Arado")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800,00</t>
        </is>
      </c>
      <c r="F233" s="4" t="inlineStr">
        <is>
          <t>100.00</t>
        </is>
      </c>
    </row>
    <row collapsed="false" customFormat="false" customHeight="false" hidden="false" ht="12.1" outlineLevel="0" r="234">
      <c r="A234" s="5" t="s">
        <f>=HYPERLINK("https://www.leilaoonline.net/lote/detalhe/205124", "5030")</f>
      </c>
      <c r="B234" s="4" t="s">
        <f>=HYPERLINK("https://www.leilaoonline.net/lote/detalhe/205124", " Barril para decoração")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400,00</t>
        </is>
      </c>
      <c r="F234" s="4" t="inlineStr">
        <is>
          <t>100.00</t>
        </is>
      </c>
    </row>
    <row collapsed="false" customFormat="false" customHeight="false" hidden="false" ht="12.1" outlineLevel="0" r="235">
      <c r="A235" s="5" t="s">
        <f>=HYPERLINK("https://www.leilaoonline.net/lote/detalhe/205119", "5035")</f>
      </c>
      <c r="B235" s="4" t="s">
        <f>=HYPERLINK("https://www.leilaoonline.net/lote/detalhe/205119", "Chaise de Rafis indonésia. Usada (A)")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600,00</t>
        </is>
      </c>
      <c r="F235" s="4" t="inlineStr">
        <is>
          <t>100.00</t>
        </is>
      </c>
    </row>
    <row collapsed="false" customFormat="false" customHeight="false" hidden="false" ht="12.1" outlineLevel="0" r="236">
      <c r="A236" s="5" t="s">
        <f>=HYPERLINK("https://www.leilaoonline.net/lote/detalhe/205139", "5036")</f>
      </c>
      <c r="B236" s="4" t="s">
        <f>=HYPERLINK("https://www.leilaoonline.net/lote/detalhe/205139", "Chaise de Rafis indonésia. Usada (B)")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600,00</t>
        </is>
      </c>
      <c r="F236" s="4" t="inlineStr">
        <is>
          <t>100.00</t>
        </is>
      </c>
    </row>
    <row collapsed="false" customFormat="false" customHeight="false" hidden="false" ht="12.1" outlineLevel="0" r="237">
      <c r="A237" s="5" t="s">
        <f>=HYPERLINK("https://www.leilaoonline.net/lote/detalhe/205118", "5038")</f>
      </c>
      <c r="B237" s="4" t="s">
        <f>=HYPERLINK("https://www.leilaoonline.net/lote/detalhe/205118", " Lustre antigo em metal")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800,00</t>
        </is>
      </c>
      <c r="F237" s="4" t="inlineStr">
        <is>
          <t>100.00</t>
        </is>
      </c>
    </row>
    <row collapsed="false" customFormat="false" customHeight="false" hidden="false" ht="12.1" outlineLevel="0" r="238">
      <c r="A238" s="5" t="s">
        <f>=HYPERLINK("https://www.leilaoonline.net/lote/detalhe/205138", "5039")</f>
      </c>
      <c r="B238" s="4" t="s">
        <f>=HYPERLINK("https://www.leilaoonline.net/lote/detalhe/205138", " Carteira escolar antiga")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400,00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=HYPERLINK("https://www.leilaoonline.net/lote/detalhe/205202", "5040")</f>
      </c>
      <c r="B239" s="4" t="s">
        <f>=HYPERLINK("https://www.leilaoonline.net/lote/detalhe/205202", " Máquina Vigorelli. Funcionando")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650,00</t>
        </is>
      </c>
      <c r="F239" s="4" t="inlineStr">
        <is>
          <t>50.00</t>
        </is>
      </c>
    </row>
    <row collapsed="false" customFormat="false" customHeight="false" hidden="false" ht="12.1" outlineLevel="0" r="240">
      <c r="A240" s="5" t="s">
        <f>=HYPERLINK("https://www.leilaoonline.net/lote/detalhe/205204", "5041")</f>
      </c>
      <c r="B240" s="4" t="s">
        <f>=HYPERLINK("https://www.leilaoonline.net/lote/detalhe/205204", " 04 Formas de tijolo comum")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300,00</t>
        </is>
      </c>
      <c r="F240" s="4" t="inlineStr">
        <is>
          <t>50.00</t>
        </is>
      </c>
    </row>
    <row collapsed="false" customFormat="false" customHeight="false" hidden="false" ht="12.1" outlineLevel="0" r="241">
      <c r="A241" s="5" t="s">
        <f>=HYPERLINK("https://www.leilaoonline.net/lote/detalhe/205198", "5042")</f>
      </c>
      <c r="B241" s="4" t="s">
        <f>=HYPERLINK("https://www.leilaoonline.net/lote/detalhe/205198", " Máquina escrever antiga")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150,00</t>
        </is>
      </c>
      <c r="F241" s="4" t="inlineStr">
        <is>
          <t>50.00</t>
        </is>
      </c>
    </row>
    <row collapsed="false" customFormat="false" customHeight="false" hidden="false" ht="12.1" outlineLevel="0" r="242">
      <c r="A242" s="5" t="s">
        <f>=HYPERLINK("https://www.leilaoonline.net/lote/detalhe/205206", "5043")</f>
      </c>
      <c r="B242" s="4" t="s">
        <f>=HYPERLINK("https://www.leilaoonline.net/lote/detalhe/205206", " Máquina escrever antiga")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150,00</t>
        </is>
      </c>
      <c r="F242" s="4" t="inlineStr">
        <is>
          <t>50.00</t>
        </is>
      </c>
    </row>
    <row collapsed="false" customFormat="false" customHeight="false" hidden="false" ht="12.1" outlineLevel="0" r="243">
      <c r="A243" s="5" t="s">
        <f>=HYPERLINK("https://www.leilaoonline.net/lote/detalhe/205207", "5044")</f>
      </c>
      <c r="B243" s="4" t="s">
        <f>=HYPERLINK("https://www.leilaoonline.net/lote/detalhe/205207", " Criado mudo em imbuia")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150,00</t>
        </is>
      </c>
      <c r="F243" s="4" t="inlineStr">
        <is>
          <t>50.00</t>
        </is>
      </c>
    </row>
    <row collapsed="false" customFormat="false" customHeight="false" hidden="false" ht="12.1" outlineLevel="0" r="244">
      <c r="A244" s="5" t="s">
        <f>=HYPERLINK("https://www.leilaoonline.net/lote/detalhe/205199", "5045")</f>
      </c>
      <c r="B244" s="4" t="s">
        <f>=HYPERLINK("https://www.leilaoonline.net/lote/detalhe/205199", " Par de criados mudos em Imbuia")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250,00</t>
        </is>
      </c>
      <c r="F244" s="4" t="inlineStr">
        <is>
          <t>50.00</t>
        </is>
      </c>
    </row>
    <row collapsed="false" customFormat="false" customHeight="false" hidden="false" ht="12.1" outlineLevel="0" r="245">
      <c r="A245" s="5" t="s">
        <f>=HYPERLINK("https://www.leilaoonline.net/lote/detalhe/205200", "5046")</f>
      </c>
      <c r="B245" s="4" t="s">
        <f>=HYPERLINK("https://www.leilaoonline.net/lote/detalhe/205200", " Quatro esculturas")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400,00</t>
        </is>
      </c>
      <c r="F245" s="4" t="inlineStr">
        <is>
          <t>50.00</t>
        </is>
      </c>
    </row>
    <row collapsed="false" customFormat="false" customHeight="false" hidden="false" ht="12.1" outlineLevel="0" r="246">
      <c r="A246" s="5" t="s">
        <f>=HYPERLINK("https://www.leilaoonline.net/lote/detalhe/205205", "5047")</f>
      </c>
      <c r="B246" s="4" t="s">
        <f>=HYPERLINK("https://www.leilaoonline.net/lote/detalhe/205205", " Rádio vitrola em Imbuia")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900,00</t>
        </is>
      </c>
      <c r="F246" s="4" t="inlineStr">
        <is>
          <t>50.00</t>
        </is>
      </c>
    </row>
    <row collapsed="false" customFormat="false" customHeight="false" hidden="false" ht="12.1" outlineLevel="0" r="247">
      <c r="A247" s="5" t="s">
        <f>=HYPERLINK("https://www.leilaoonline.net/lote/detalhe/205197", "5048")</f>
      </c>
      <c r="B247" s="4" t="s">
        <f>=HYPERLINK("https://www.leilaoonline.net/lote/detalhe/205197", " Rádio vitrola")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500,00</t>
        </is>
      </c>
      <c r="F247" s="4" t="inlineStr">
        <is>
          <t>50.00</t>
        </is>
      </c>
    </row>
    <row collapsed="false" customFormat="false" customHeight="false" hidden="false" ht="12.1" outlineLevel="0" r="248">
      <c r="A248" s="5" t="s">
        <f>=HYPERLINK("https://www.leilaoonline.net/lote/detalhe/205201", "5049")</f>
      </c>
      <c r="B248" s="4" t="s">
        <f>=HYPERLINK("https://www.leilaoonline.net/lote/detalhe/205201", " Mesa em imbuia com tampo de mármore. Medidas 75 x 90. Acompanha duas cadeiras em Imbuia")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750,00</t>
        </is>
      </c>
      <c r="F248" s="4" t="inlineStr">
        <is>
          <t>50.00</t>
        </is>
      </c>
    </row>
    <row collapsed="false" customFormat="false" customHeight="false" hidden="false" ht="12.1" outlineLevel="0" r="249">
      <c r="A249" s="5" t="s">
        <f>=HYPERLINK("https://www.leilaoonline.net/lote/detalhe/205203", "5050")</f>
      </c>
      <c r="B249" s="4" t="s">
        <f>=HYPERLINK("https://www.leilaoonline.net/lote/detalhe/205203", " Baú de madeira . Medidas 1,90 x 0,51 x 0,53")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500,00</t>
        </is>
      </c>
      <c r="F249" s="4" t="inlineStr">
        <is>
          <t>50.00</t>
        </is>
      </c>
    </row>
    <row collapsed="false" customFormat="false" customHeight="false" hidden="false" ht="12.1" outlineLevel="0" r="250">
      <c r="A250" s="5" t="s">
        <f>=HYPERLINK("https://www.leilaoonline.net/lote/detalhe/205192", "6001")</f>
      </c>
      <c r="B250" s="4" t="s">
        <f>=HYPERLINK("https://www.leilaoonline.net/lote/detalhe/205192", " Informática, Amperimetro, Cabos, Estabilizador, Fontes e mais. Veja Especificações.")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500,00</t>
        </is>
      </c>
      <c r="F250" s="4" t="inlineStr">
        <is>
          <t>50.00</t>
        </is>
      </c>
    </row>
    <row collapsed="false" customFormat="false" customHeight="false" hidden="false" ht="12.1" outlineLevel="0" r="251">
      <c r="A251" s="5" t="s">
        <f>=HYPERLINK("https://www.leilaoonline.net/lote/detalhe/205193", "6002")</f>
      </c>
      <c r="B251" s="4" t="s">
        <f>=HYPERLINK("https://www.leilaoonline.net/lote/detalhe/205193", " Parafusos e peças automotivas. Veja especificações")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500,00</t>
        </is>
      </c>
      <c r="F251" s="4" t="inlineStr">
        <is>
          <t>50.00</t>
        </is>
      </c>
    </row>
    <row collapsed="false" customFormat="false" customHeight="false" hidden="false" ht="12.1" outlineLevel="0" r="252">
      <c r="A252" s="5" t="s">
        <f>=HYPERLINK("https://www.leilaoonline.net/lote/detalhe/205191", "6003")</f>
      </c>
      <c r="B252" s="4" t="s">
        <f>=HYPERLINK("https://www.leilaoonline.net/lote/detalhe/205191", " Celulares antigos, Telefones, Máquinas Fotográficas, Rádio Relógios e mais. Veja especificações")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400,00</t>
        </is>
      </c>
      <c r="F252" s="4" t="inlineStr">
        <is>
          <t>50.00</t>
        </is>
      </c>
    </row>
    <row collapsed="false" customFormat="false" customHeight="false" hidden="false" ht="12.1" outlineLevel="0" r="253">
      <c r="A253" s="5" t="s">
        <f>=HYPERLINK("https://www.leilaoonline.net/lote/detalhe/205194", "6004")</f>
      </c>
      <c r="B253" s="4" t="s">
        <f>=HYPERLINK("https://www.leilaoonline.net/lote/detalhe/205194", " Tacógrafo Digital, Binóculos, Videocassete e mais. Veja especificações")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300,00</t>
        </is>
      </c>
      <c r="F253" s="4" t="inlineStr">
        <is>
          <t>50.00</t>
        </is>
      </c>
    </row>
    <row collapsed="false" customFormat="false" customHeight="false" hidden="false" ht="12.1" outlineLevel="0" r="254">
      <c r="A254" s="5" t="s">
        <f>=HYPERLINK("https://www.leilaoonline.net/lote/detalhe/205195", "6005")</f>
      </c>
      <c r="B254" s="4" t="s">
        <f>=HYPERLINK("https://www.leilaoonline.net/lote/detalhe/205195", " GPS GAMIN NUVI 7000  funcionando")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150,00</t>
        </is>
      </c>
      <c r="F254" s="4" t="inlineStr">
        <is>
          <t>50.00</t>
        </is>
      </c>
    </row>
    <row collapsed="false" customFormat="false" customHeight="false" hidden="false" ht="12.1" outlineLevel="0" r="255">
      <c r="A255" s="5" t="s">
        <f>=HYPERLINK("https://www.leilaoonline.net/lote/detalhe/205190", "6006")</f>
      </c>
      <c r="B255" s="4" t="s">
        <f>=HYPERLINK("https://www.leilaoonline.net/lote/detalhe/205190", " Bicicleta Ceci Originial 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200,00</t>
        </is>
      </c>
      <c r="F255" s="4" t="inlineStr">
        <is>
          <t>50.00</t>
        </is>
      </c>
    </row>
    <row collapsed="false" customFormat="false" customHeight="false" hidden="false" ht="12.1" outlineLevel="0" r="256">
      <c r="A256" s="5" t="s">
        <f>=HYPERLINK("https://www.leilaoonline.net/lote/detalhe/205189", "6007")</f>
      </c>
      <c r="B256" s="4" t="s">
        <f>=HYPERLINK("https://www.leilaoonline.net/lote/detalhe/205189", " Master System II Compact completo")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300,00</t>
        </is>
      </c>
      <c r="F256" s="4" t="inlineStr">
        <is>
          <t>50.00</t>
        </is>
      </c>
    </row>
    <row collapsed="false" customFormat="false" customHeight="false" hidden="false" ht="12.1" outlineLevel="0" r="257">
      <c r="A257" s="5" t="s">
        <f>=HYPERLINK("https://www.leilaoonline.net/lote/detalhe/205196", "6008")</f>
      </c>
      <c r="B257" s="4" t="s">
        <f>=HYPERLINK("https://www.leilaoonline.net/lote/detalhe/205196", "Fiat Palio WK Adventure Flex. Ano 2011/2012")</f>
      </c>
      <c r="C257" s="4" t="inlineStr">
        <is>
          <t>Vendido</t>
        </is>
      </c>
      <c r="D257" s="4" t="inlineStr">
        <is>
          <t>1</t>
        </is>
      </c>
      <c r="E257" s="5" t="inlineStr">
        <is>
          <t>4.900,00</t>
        </is>
      </c>
      <c r="F25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2026-09-29T12:17:32.00Z</dcterms:created>
  <dc:creator>Tellks Tecnologia</dc:creator>
  <cp:revision>0</cp:revision>
</cp:coreProperties>
</file>