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Jeep Comp. 23 • Fiorino 19 • H. HRV EXL 21, Fit, CRV • Onix • Hb20 21 • Stradas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22/02/2024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=HYPERLINK("https://www.leilaoonline.net/lote/detalhe/215944", "005")</f>
      </c>
      <c r="B11" s="4" t="s">
        <f>=HYPERLINK("https://www.leilaoonline.net/lote/detalhe/215944", "FORD/DEL REY; 1983/1984; MARROM; ALCOOL - NÃO FUNCIONA")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=HYPERLINK("https://www.leilaoonline.net/lote/detalhe/215949", "007")</f>
      </c>
      <c r="B12" s="4" t="s">
        <f>=HYPERLINK("https://www.leilaoonline.net/lote/detalhe/215949", "GM/OPALA; 1971/1971; VERMELHA; GASOLINA - FUNCIONANDO")</f>
      </c>
      <c r="C12" s="4" t="inlineStr">
        <is>
          <t>Não vendido</t>
        </is>
      </c>
      <c r="D12" s="4" t="inlineStr">
        <is>
          <t>13</t>
        </is>
      </c>
      <c r="E12" s="5" t="inlineStr">
        <is>
          <t>11.000,00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=HYPERLINK("https://www.leilaoonline.net/lote/detalhe/216341", "010")</f>
      </c>
      <c r="B13" s="4" t="s">
        <f>=HYPERLINK("https://www.leilaoonline.net/lote/detalhe/216341", "veja o vídeo!! VW/FUSCA 1300; 1981/1982; BRANCA; GASOLINA - FUNCIONANDO")</f>
      </c>
      <c r="C13" s="4" t="inlineStr">
        <is>
          <t>Não vendido</t>
        </is>
      </c>
      <c r="D13" s="4" t="inlineStr">
        <is>
          <t>5</t>
        </is>
      </c>
      <c r="E13" s="5" t="inlineStr">
        <is>
          <t>6.000,00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=HYPERLINK("https://www.leilaoonline.net/lote/detalhe/216082", "020")</f>
      </c>
      <c r="B14" s="4" t="s">
        <f>=HYPERLINK("https://www.leilaoonline.net/lote/detalhe/216082", "veja o vídeo!! NISSAN/KICKS SENSE CVT; 2023/2024; BRANCA; ALCO./GASOL. - FUNC. - IPVA 2024 OK - APROX. 2.700KM")</f>
      </c>
      <c r="C14" s="4" t="inlineStr">
        <is>
          <t>Não vendido</t>
        </is>
      </c>
      <c r="D14" s="4" t="inlineStr">
        <is>
          <t>33</t>
        </is>
      </c>
      <c r="E14" s="5" t="inlineStr">
        <is>
          <t>68.750,00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=HYPERLINK("https://www.leilaoonline.net/lote/detalhe/215947", "021")</f>
      </c>
      <c r="B15" s="4" t="s">
        <f>=HYPERLINK("https://www.leilaoonline.net/lote/detalhe/215947", "veja o vídeo!! JEEP/COMPASS LONG TF; 2022/2023; CINZA; ALCO./GASOL. - FUNC. - IPVA 2024 OK - APROX. 19.500KM")</f>
      </c>
      <c r="C15" s="4" t="inlineStr">
        <is>
          <t>Não vendido</t>
        </is>
      </c>
      <c r="D15" s="4" t="inlineStr">
        <is>
          <t>74</t>
        </is>
      </c>
      <c r="E15" s="5" t="inlineStr">
        <is>
          <t>98.500,00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=HYPERLINK("https://www.leilaoonline.net/lote/detalhe/215939", "023")</f>
      </c>
      <c r="B16" s="4" t="s">
        <f>=HYPERLINK("https://www.leilaoonline.net/lote/detalhe/215939", "veja o vídeo!! HONDA/FIT EX CVT; 2020/2021; PRATA; ALCO./GASOL. - FUNC. - IPVA 2024 OK - APROX. 35.200KM")</f>
      </c>
      <c r="C16" s="4" t="inlineStr">
        <is>
          <t>Vendido</t>
        </is>
      </c>
      <c r="D16" s="4" t="inlineStr">
        <is>
          <t>31</t>
        </is>
      </c>
      <c r="E16" s="5" t="inlineStr">
        <is>
          <t>60.000,00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=HYPERLINK("https://www.leilaoonline.net/lote/detalhe/216081", "024")</f>
      </c>
      <c r="B17" s="4" t="s">
        <f>=HYPERLINK("https://www.leilaoonline.net/lote/detalhe/216081", "veja o vídeo!! FIAT/FIORINO ENDURANCE; 2021/2021; BRANCA; ALCO./GASOL. - FUNCIONANDO")</f>
      </c>
      <c r="C17" s="4" t="inlineStr">
        <is>
          <t>Não vendido</t>
        </is>
      </c>
      <c r="D17" s="4" t="inlineStr">
        <is>
          <t>15</t>
        </is>
      </c>
      <c r="E17" s="5" t="inlineStr">
        <is>
          <t>32.500,00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=HYPERLINK("https://www.leilaoonline.net/lote/detalhe/215943", "025")</f>
      </c>
      <c r="B18" s="4" t="s">
        <f>=HYPERLINK("https://www.leilaoonline.net/lote/detalhe/215943", "veja o vídeo!! CHEV/ONIX 10MT LT2; 2021/2022; BRANCA; ALCO./GASOL. - FUNCIONANDO - APROX. 18.900KM")</f>
      </c>
      <c r="C18" s="4" t="inlineStr">
        <is>
          <t>Não vendido</t>
        </is>
      </c>
      <c r="D18" s="4" t="inlineStr">
        <is>
          <t>24</t>
        </is>
      </c>
      <c r="E18" s="5" t="inlineStr">
        <is>
          <t>48.000,00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=HYPERLINK("https://www.leilaoonline.net/lote/detalhe/216090", "026")</f>
      </c>
      <c r="B19" s="4" t="s">
        <f>=HYPERLINK("https://www.leilaoonline.net/lote/detalhe/216090", "veja o vídeo!! HYUNDAI/CRETA 16M ATTITU; 2017/2018; PRATA; ALCO./GASOL. - FUNCIONANDO - IPVA 2024 OK")</f>
      </c>
      <c r="C19" s="4" t="inlineStr">
        <is>
          <t>Não vendido</t>
        </is>
      </c>
      <c r="D19" s="4" t="inlineStr">
        <is>
          <t>25</t>
        </is>
      </c>
      <c r="E19" s="5" t="inlineStr">
        <is>
          <t>58.750,00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=HYPERLINK("https://www.leilaoonline.net/lote/detalhe/215936", "027")</f>
      </c>
      <c r="B20" s="4" t="s">
        <f>=HYPERLINK("https://www.leilaoonline.net/lote/detalhe/215936", "veja o vídeo!! I/M. BENZ SLK 250 CGI; 2014/2014; VERMELHA; GASOLINA - FUNCIONANDO")</f>
      </c>
      <c r="C20" s="4" t="inlineStr">
        <is>
          <t>Não vendido</t>
        </is>
      </c>
      <c r="D20" s="4" t="inlineStr">
        <is>
          <t>26</t>
        </is>
      </c>
      <c r="E20" s="5" t="inlineStr">
        <is>
          <t>111.250,00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=HYPERLINK("https://www.leilaoonline.net/lote/detalhe/216546", "028")</f>
      </c>
      <c r="B21" s="4" t="s">
        <f>=HYPERLINK("https://www.leilaoonline.net/lote/detalhe/216546", "veja o vídeo!! I/CHEV TRACKER PREMIER; 2017/2018; CINZA; ALCO./GASOL. - FUNCIONANDO - IPVA 2024 OK")</f>
      </c>
      <c r="C21" s="4" t="inlineStr">
        <is>
          <t>Não vendido</t>
        </is>
      </c>
      <c r="D21" s="4" t="inlineStr">
        <is>
          <t>15</t>
        </is>
      </c>
      <c r="E21" s="5" t="inlineStr">
        <is>
          <t>42.500,00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=HYPERLINK("https://www.leilaoonline.net/lote/detalhe/215946", "030")</f>
      </c>
      <c r="B22" s="4" t="s">
        <f>=HYPERLINK("https://www.leilaoonline.net/lote/detalhe/215946", "veja o vídeo!! FIAT/FIORINO 1.4 FLEX; 2018/2019; VERMELHA; ALCO./GASOL. - FUNCIONANDO - APROX. 16.180KM")</f>
      </c>
      <c r="C22" s="4" t="inlineStr">
        <is>
          <t>Não vendido</t>
        </is>
      </c>
      <c r="D22" s="4" t="inlineStr">
        <is>
          <t>41</t>
        </is>
      </c>
      <c r="E22" s="5" t="inlineStr">
        <is>
          <t>35.000,00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=HYPERLINK("https://www.leilaoonline.net/lote/detalhe/216088", "033")</f>
      </c>
      <c r="B23" s="4" t="s">
        <f>=HYPERLINK("https://www.leilaoonline.net/lote/detalhe/216088", "veja o vídeo!! TOYOTA/YARIS HB XLPLUSAT; 2018/2019; BRANCA; ALCO./GASOL. - FUNCIONANDO - IPVA 2024 OK")</f>
      </c>
      <c r="C23" s="4" t="inlineStr">
        <is>
          <t>Vendido</t>
        </is>
      </c>
      <c r="D23" s="4" t="inlineStr">
        <is>
          <t>37</t>
        </is>
      </c>
      <c r="E23" s="5" t="inlineStr">
        <is>
          <t>47.250,00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=HYPERLINK("https://www.leilaoonline.net/lote/detalhe/216080", "035")</f>
      </c>
      <c r="B24" s="4" t="s">
        <f>=HYPERLINK("https://www.leilaoonline.net/lote/detalhe/216080", "veja o vídeo!! CHEVROLET/S10 LT FD2; 2016/2017; PRETA; ALCO./GASOL. - FUNCIONANDO")</f>
      </c>
      <c r="C24" s="4" t="inlineStr">
        <is>
          <t>Não vendido</t>
        </is>
      </c>
      <c r="D24" s="4" t="inlineStr">
        <is>
          <t>53</t>
        </is>
      </c>
      <c r="E24" s="5" t="inlineStr">
        <is>
          <t>62.000,00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=HYPERLINK("https://www.leilaoonline.net/lote/detalhe/216122", "037")</f>
      </c>
      <c r="B25" s="4" t="s">
        <f>=HYPERLINK("https://www.leilaoonline.net/lote/detalhe/216122", "veja o vídeo!! HONDA/HR-V EXL CVT; 2018/2018; PRATA; ALCO./GASOL. - FUNCIONANDO - IPVA 2024 OK")</f>
      </c>
      <c r="C25" s="4" t="inlineStr">
        <is>
          <t>Vendido</t>
        </is>
      </c>
      <c r="D25" s="4" t="inlineStr">
        <is>
          <t>20</t>
        </is>
      </c>
      <c r="E25" s="5" t="inlineStr">
        <is>
          <t>60.000,00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=HYPERLINK("https://www.leilaoonline.net/lote/detalhe/215941", "043")</f>
      </c>
      <c r="B26" s="4" t="s">
        <f>=HYPERLINK("https://www.leilaoonline.net/lote/detalhe/215941", "TOYOTA/FIELDER; 2004/2005; PRATA; GASOLINA - FUNCIONANDO")</f>
      </c>
      <c r="C26" s="4" t="inlineStr">
        <is>
          <t>Não vendido</t>
        </is>
      </c>
      <c r="D26" s="4" t="inlineStr">
        <is>
          <t>24</t>
        </is>
      </c>
      <c r="E26" s="5" t="inlineStr">
        <is>
          <t>17.500,00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=HYPERLINK("https://www.leilaoonline.net/lote/detalhe/215935", "045")</f>
      </c>
      <c r="B27" s="4" t="s">
        <f>=HYPERLINK("https://www.leilaoonline.net/lote/detalhe/215935", "veja o vídeo!! I/VW TIGUAN 2.0 TSI; 2010/2011; PRETA; GASOLINA - FUNCIONANDO")</f>
      </c>
      <c r="C27" s="4" t="inlineStr">
        <is>
          <t>Não vendido</t>
        </is>
      </c>
      <c r="D27" s="4" t="inlineStr">
        <is>
          <t>18</t>
        </is>
      </c>
      <c r="E27" s="5" t="inlineStr">
        <is>
          <t>27.500,00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=HYPERLINK("https://www.leilaoonline.net/lote/detalhe/215945", "047")</f>
      </c>
      <c r="B28" s="4" t="s">
        <f>=HYPERLINK("https://www.leilaoonline.net/lote/detalhe/215945", "veja o vídeo!! FIAT/FIORINO HD WK E; 2018/2019; BRANCA; GASOL./ALCO./GNV - FUNCIONANDO")</f>
      </c>
      <c r="C28" s="4" t="inlineStr">
        <is>
          <t>Não vendido</t>
        </is>
      </c>
      <c r="D28" s="4" t="inlineStr">
        <is>
          <t>15</t>
        </is>
      </c>
      <c r="E28" s="5" t="inlineStr">
        <is>
          <t>32.500,00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=HYPERLINK("https://www.leilaoonline.net/lote/detalhe/215948", "049")</f>
      </c>
      <c r="B29" s="4" t="s">
        <f>=HYPERLINK("https://www.leilaoonline.net/lote/detalhe/215948", "veja o vídeo!! CHEVROLET/ONIX 1.0MT LT; 2017/2018; BRANCA; ALCO./GASOL. - FUNCIONANDO - IPVA 2024 OK")</f>
      </c>
      <c r="C29" s="4" t="inlineStr">
        <is>
          <t>Vendido</t>
        </is>
      </c>
      <c r="D29" s="4" t="inlineStr">
        <is>
          <t>65</t>
        </is>
      </c>
      <c r="E29" s="5" t="inlineStr">
        <is>
          <t>32.000,00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=HYPERLINK("https://www.leilaoonline.net/lote/detalhe/215954", "050")</f>
      </c>
      <c r="B30" s="4" t="s">
        <f>=HYPERLINK("https://www.leilaoonline.net/lote/detalhe/215954", "veja o vídeo!! HONDA/HR-V EXL CVT; 2021/2021; CINZA; ALCO./GASOL. - FUNCIONANDO")</f>
      </c>
      <c r="C30" s="4" t="inlineStr">
        <is>
          <t>Não vendido</t>
        </is>
      </c>
      <c r="D30" s="4" t="inlineStr">
        <is>
          <t>14</t>
        </is>
      </c>
      <c r="E30" s="5" t="inlineStr">
        <is>
          <t>67.500,00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=HYPERLINK("https://www.leilaoonline.net/lote/detalhe/216079", "051")</f>
      </c>
      <c r="B31" s="4" t="s">
        <f>=HYPERLINK("https://www.leilaoonline.net/lote/detalhe/216079", "veja o vídeo!! TOYOTA/YARIS SA PLS15CNT; 2020/2020; PRATA; ALCO./GASOL. - FUNCIONANDO - APROX. 31.900KM")</f>
      </c>
      <c r="C31" s="4" t="inlineStr">
        <is>
          <t>Não vendido</t>
        </is>
      </c>
      <c r="D31" s="4" t="inlineStr">
        <is>
          <t>13</t>
        </is>
      </c>
      <c r="E31" s="5" t="inlineStr">
        <is>
          <t>40.000,00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=HYPERLINK("https://www.leilaoonline.net/lote/detalhe/215950", "053")</f>
      </c>
      <c r="B32" s="4" t="s">
        <f>=HYPERLINK("https://www.leilaoonline.net/lote/detalhe/215950", "veja o vídeo!! CHEVROLET/MONTANA LS; 2014/2014; BRANCA; ALCO./GASOL. - FUNCIONANDO - APROX. 47.400KM")</f>
      </c>
      <c r="C32" s="4" t="inlineStr">
        <is>
          <t>Não vendido</t>
        </is>
      </c>
      <c r="D32" s="4" t="inlineStr">
        <is>
          <t>75</t>
        </is>
      </c>
      <c r="E32" s="5" t="inlineStr">
        <is>
          <t>28.750,00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=HYPERLINK("https://www.leilaoonline.net/lote/detalhe/215967", "054")</f>
      </c>
      <c r="B33" s="4" t="s">
        <f>=HYPERLINK("https://www.leilaoonline.net/lote/detalhe/215967", "veja o vídeo!! FIAT/STRADA HD WK CC E; 2016/2017; BRANCA; ALCO./GASOL. - FUNCIONANDO")</f>
      </c>
      <c r="C33" s="4" t="inlineStr">
        <is>
          <t>Não vendido</t>
        </is>
      </c>
      <c r="D33" s="4" t="inlineStr">
        <is>
          <t>36</t>
        </is>
      </c>
      <c r="E33" s="5" t="inlineStr">
        <is>
          <t>29.000,00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=HYPERLINK("https://www.leilaoonline.net/lote/detalhe/215953", "055")</f>
      </c>
      <c r="B34" s="4" t="s">
        <f>=HYPERLINK("https://www.leilaoonline.net/lote/detalhe/215953", "veja o vídeo!! I/TOYOTA HILUX CD4X4 SRV; 2012/2013; PRATA; DIESEL - FUNCIONANDO")</f>
      </c>
      <c r="C34" s="4" t="inlineStr">
        <is>
          <t>Não vendido</t>
        </is>
      </c>
      <c r="D34" s="4" t="inlineStr">
        <is>
          <t>40</t>
        </is>
      </c>
      <c r="E34" s="5" t="inlineStr">
        <is>
          <t>88.750,00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=HYPERLINK("https://www.leilaoonline.net/lote/detalhe/215962", "056")</f>
      </c>
      <c r="B35" s="4" t="s">
        <f>=HYPERLINK("https://www.leilaoonline.net/lote/detalhe/215962", "veja o vídeo!! CITROEN/C3 120A EXCLUSIV; 2013/2014; BRANCA; ALCO./GASOL. - FUNCIONANDO")</f>
      </c>
      <c r="C35" s="4" t="inlineStr">
        <is>
          <t>Não vendido</t>
        </is>
      </c>
      <c r="D35" s="4" t="inlineStr">
        <is>
          <t>28</t>
        </is>
      </c>
      <c r="E35" s="5" t="inlineStr">
        <is>
          <t>18.500,00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=HYPERLINK("https://www.leilaoonline.net/lote/detalhe/215958", "057")</f>
      </c>
      <c r="B36" s="4" t="s">
        <f>=HYPERLINK("https://www.leilaoonline.net/lote/detalhe/215958", "veja o vídeo!! HYUNDAI/HB20 10M SENSE; 2020/2021; PRATA; ALCO./GASOL. - FUNCIONANDO - APROX. 37.000KM")</f>
      </c>
      <c r="C36" s="4" t="inlineStr">
        <is>
          <t>Não vendido</t>
        </is>
      </c>
      <c r="D36" s="4" t="inlineStr">
        <is>
          <t>11</t>
        </is>
      </c>
      <c r="E36" s="5" t="inlineStr">
        <is>
          <t>27.500,00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=HYPERLINK("https://www.leilaoonline.net/lote/detalhe/216089", "058")</f>
      </c>
      <c r="B37" s="4" t="s">
        <f>=HYPERLINK("https://www.leilaoonline.net/lote/detalhe/216089", "veja o vídeo!! NISSAN/V-DRIVE 10 MT; 2020/2021; PRETA; ALCO./GASOL. - FUNCIONANDO - IPVA 2024 OK")</f>
      </c>
      <c r="C37" s="4" t="inlineStr">
        <is>
          <t>Não vendido</t>
        </is>
      </c>
      <c r="D37" s="4" t="inlineStr">
        <is>
          <t>8</t>
        </is>
      </c>
      <c r="E37" s="5" t="inlineStr">
        <is>
          <t>26.250,00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=HYPERLINK("https://www.leilaoonline.net/lote/detalhe/215951", "060")</f>
      </c>
      <c r="B38" s="4" t="s">
        <f>=HYPERLINK("https://www.leilaoonline.net/lote/detalhe/215951", "CHEVROLET/ONIX 1.4AT LTZ; 2017/2017; PRATA; ALCO./GASOL. - FUNCIONANDO")</f>
      </c>
      <c r="C38" s="4" t="inlineStr">
        <is>
          <t>Não vendido</t>
        </is>
      </c>
      <c r="D38" s="4" t="inlineStr">
        <is>
          <t>6</t>
        </is>
      </c>
      <c r="E38" s="5" t="inlineStr">
        <is>
          <t>31.000,60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=HYPERLINK("https://www.leilaoonline.net/lote/detalhe/215965", "062")</f>
      </c>
      <c r="B39" s="4" t="s">
        <f>=HYPERLINK("https://www.leilaoonline.net/lote/detalhe/215965", "veja o vídeo!! I/CHEVROLET AGILE LTZ; 2011/2011; BRANCA; ALCO./GASOL. - FUNCIONANDO")</f>
      </c>
      <c r="C39" s="4" t="inlineStr">
        <is>
          <t>Não vendido</t>
        </is>
      </c>
      <c r="D39" s="4" t="inlineStr">
        <is>
          <t>14</t>
        </is>
      </c>
      <c r="E39" s="5" t="inlineStr">
        <is>
          <t>12.000,00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=HYPERLINK("https://www.leilaoonline.net/lote/detalhe/215952", "063")</f>
      </c>
      <c r="B40" s="4" t="s">
        <f>=HYPERLINK("https://www.leilaoonline.net/lote/detalhe/215952", "veja o vídeo!! RENAULT/DUSTER 16 D 4X2; 2011/2012; PRATA; ALCO./GASOL.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=HYPERLINK("https://www.leilaoonline.net/lote/detalhe/216642", "065")</f>
      </c>
      <c r="B41" s="4" t="s">
        <f>=HYPERLINK("https://www.leilaoonline.net/lote/detalhe/216642", "veja o vídeo!! HONDA/FIT LX FLEX; 2010/2010; PRETA; ALCO./GASOL. - FUNCIONANDO")</f>
      </c>
      <c r="C41" s="4" t="inlineStr">
        <is>
          <t>Não vendido</t>
        </is>
      </c>
      <c r="D41" s="4" t="inlineStr">
        <is>
          <t>21</t>
        </is>
      </c>
      <c r="E41" s="5" t="inlineStr">
        <is>
          <t>20.000,00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=HYPERLINK("https://www.leilaoonline.net/lote/detalhe/215961", "067")</f>
      </c>
      <c r="B42" s="4" t="s">
        <f>=HYPERLINK("https://www.leilaoonline.net/lote/detalhe/215961", "veja o vídeo!! FIAT/PUNTO ELX 1.4; 2009/2010; PRETA; ALCO./GASOL - FUNCIONANDO")</f>
      </c>
      <c r="C42" s="4" t="inlineStr">
        <is>
          <t>Não vendido</t>
        </is>
      </c>
      <c r="D42" s="4" t="inlineStr">
        <is>
          <t>23</t>
        </is>
      </c>
      <c r="E42" s="5" t="inlineStr">
        <is>
          <t>16.500,00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=HYPERLINK("https://www.leilaoonline.net/lote/detalhe/216641", "070")</f>
      </c>
      <c r="B43" s="4" t="s">
        <f>=HYPERLINK("https://www.leilaoonline.net/lote/detalhe/216641", "veja o vídeo!! CITROEN/C3 120A EXCLUSIV; 2012/2013; VERMELHA; ALCO./GASOL. - FUNCIONANDO")</f>
      </c>
      <c r="C43" s="4" t="inlineStr">
        <is>
          <t>Não vendido</t>
        </is>
      </c>
      <c r="D43" s="4" t="inlineStr">
        <is>
          <t>21</t>
        </is>
      </c>
      <c r="E43" s="5" t="inlineStr">
        <is>
          <t>17.500,00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=HYPERLINK("https://www.leilaoonline.net/lote/detalhe/215955", "075")</f>
      </c>
      <c r="B44" s="4" t="s">
        <f>=HYPERLINK("https://www.leilaoonline.net/lote/detalhe/215955", "veja o vídeo!! FIAT/STRADA HD WK CC E; 2018/2018; PRATA; ALCO./GASOL. - FUNCIONANDO")</f>
      </c>
      <c r="C44" s="4" t="inlineStr">
        <is>
          <t>Não vendido</t>
        </is>
      </c>
      <c r="D44" s="4" t="inlineStr">
        <is>
          <t>48</t>
        </is>
      </c>
      <c r="E44" s="5" t="inlineStr">
        <is>
          <t>27.000,00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=HYPERLINK("https://www.leilaoonline.net/lote/detalhe/215957", "077")</f>
      </c>
      <c r="B45" s="4" t="s">
        <f>=HYPERLINK("https://www.leilaoonline.net/lote/detalhe/215957", "veja o vídeo!! CITROEN/C3 PICASSO EXC A; 2013/2013; PRETA; ALCO./GASOL. - FUNCIONANDO")</f>
      </c>
      <c r="C45" s="4" t="inlineStr">
        <is>
          <t>Não vendido</t>
        </is>
      </c>
      <c r="D45" s="4" t="inlineStr">
        <is>
          <t>9</t>
        </is>
      </c>
      <c r="E45" s="5" t="inlineStr">
        <is>
          <t>9.000,00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=HYPERLINK("https://www.leilaoonline.net/lote/detalhe/215956", "083")</f>
      </c>
      <c r="B46" s="4" t="s">
        <f>=HYPERLINK("https://www.leilaoonline.net/lote/detalhe/215956", "veja o vídeo!! I/HONDA CR-V EXL; 2010/2011; CINZA; GASOLINA - FUNCIONANDO")</f>
      </c>
      <c r="C46" s="4" t="inlineStr">
        <is>
          <t>Não vendido</t>
        </is>
      </c>
      <c r="D46" s="4" t="inlineStr">
        <is>
          <t>3</t>
        </is>
      </c>
      <c r="E46" s="5" t="inlineStr">
        <is>
          <t>16.000,00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=HYPERLINK("https://www.leilaoonline.net/lote/detalhe/215964", "085")</f>
      </c>
      <c r="B47" s="4" t="s">
        <f>=HYPERLINK("https://www.leilaoonline.net/lote/detalhe/215964", "veja o vídeo!! PEUGEOT/2008 ALLURE PK; 2022/2022; BRANCA; ALCO./GASOL. - FUNCIONANDO")</f>
      </c>
      <c r="C47" s="4" t="inlineStr">
        <is>
          <t>Não vendido</t>
        </is>
      </c>
      <c r="D47" s="4" t="inlineStr">
        <is>
          <t>3</t>
        </is>
      </c>
      <c r="E47" s="5" t="inlineStr">
        <is>
          <t>20.000,00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=HYPERLINK("https://www.leilaoonline.net/lote/detalhe/215966", "093")</f>
      </c>
      <c r="B48" s="4" t="s">
        <f>=HYPERLINK("https://www.leilaoonline.net/lote/detalhe/215966", "CICLOMOTOR SHINERAY/50Q; 2021/2021; PRETA; GASOLINA - FUNCIONANDO ")</f>
      </c>
      <c r="C48" s="4" t="inlineStr">
        <is>
          <t>Não vendido</t>
        </is>
      </c>
      <c r="D48" s="4" t="inlineStr">
        <is>
          <t>3</t>
        </is>
      </c>
      <c r="E48" s="5" t="inlineStr">
        <is>
          <t>2.050,00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=HYPERLINK("https://www.leilaoonline.net/lote/detalhe/215963", "095")</f>
      </c>
      <c r="B49" s="4" t="s">
        <f>=HYPERLINK("https://www.leilaoonline.net/lote/detalhe/215963", "VW/GOL 1.6 POWER; 2008/2008; BRANCA; ALCO./GASOL.; COM KIT RALLYE - FUNCIONANDO")</f>
      </c>
      <c r="C49" s="4" t="inlineStr">
        <is>
          <t>Não vendido</t>
        </is>
      </c>
      <c r="D49" s="4" t="inlineStr">
        <is>
          <t>32</t>
        </is>
      </c>
      <c r="E49" s="5" t="inlineStr">
        <is>
          <t>13.250,00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=HYPERLINK("https://www.leilaoonline.net/lote/detalhe/215977", "103")</f>
      </c>
      <c r="B50" s="4" t="s">
        <f>=HYPERLINK("https://www.leilaoonline.net/lote/detalhe/215977", "I/CITROEN C4PIC EXC A 7L; 2008/2008; PRATA; GASOLINA - FUNCIONANDO")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14.000,00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=HYPERLINK("https://www.leilaoonline.net/lote/detalhe/215968", "105")</f>
      </c>
      <c r="B51" s="4" t="s">
        <f>=HYPERLINK("https://www.leilaoonline.net/lote/detalhe/215968", "veja o vídeo!! I/HONDA CR-V EXL; 2008/2008; PRATA; GASOLINA - FUNCIONANDO")</f>
      </c>
      <c r="C51" s="4" t="inlineStr">
        <is>
          <t>Não vendido</t>
        </is>
      </c>
      <c r="D51" s="4" t="inlineStr">
        <is>
          <t>2</t>
        </is>
      </c>
      <c r="E51" s="5" t="inlineStr">
        <is>
          <t>28.000,00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=HYPERLINK("https://www.leilaoonline.net/lote/detalhe/215973", "110")</f>
      </c>
      <c r="B52" s="4" t="s">
        <f>=HYPERLINK("https://www.leilaoonline.net/lote/detalhe/215973", "I/CHEVROLET AGILE LTZ; 2010/2011; PRATA; ALCO./GASOL. - FUNCIONANDO")</f>
      </c>
      <c r="C52" s="4" t="inlineStr">
        <is>
          <t>Não vendido</t>
        </is>
      </c>
      <c r="D52" s="4" t="inlineStr">
        <is>
          <t>22</t>
        </is>
      </c>
      <c r="E52" s="5" t="inlineStr">
        <is>
          <t>15.500,00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=HYPERLINK("https://www.leilaoonline.net/lote/detalhe/215974", "115")</f>
      </c>
      <c r="B53" s="4" t="s">
        <f>=HYPERLINK("https://www.leilaoonline.net/lote/detalhe/215974", "veja o vídeo!! IMP/VOLVO V40 2.0 T; 2001/2001; PRETA; GASOLINA - FUNCIONANDO")</f>
      </c>
      <c r="C53" s="4" t="inlineStr">
        <is>
          <t>Vendido</t>
        </is>
      </c>
      <c r="D53" s="4" t="inlineStr">
        <is>
          <t>27</t>
        </is>
      </c>
      <c r="E53" s="5" t="inlineStr">
        <is>
          <t>18.000,00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=HYPERLINK("https://www.leilaoonline.net/lote/detalhe/215972", "135")</f>
      </c>
      <c r="B54" s="4" t="s">
        <f>=HYPERLINK("https://www.leilaoonline.net/lote/detalhe/215972", "FIAT/STRADA WORKING 1.4; 2014/2014; VERMELHA; ALCO./GASOL. - FUNCIONANDO")</f>
      </c>
      <c r="C54" s="4" t="inlineStr">
        <is>
          <t>Não vendido</t>
        </is>
      </c>
      <c r="D54" s="4" t="inlineStr">
        <is>
          <t>26</t>
        </is>
      </c>
      <c r="E54" s="5" t="inlineStr">
        <is>
          <t>27.000,00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=HYPERLINK("https://www.leilaoonline.net/lote/detalhe/215971", "137")</f>
      </c>
      <c r="B55" s="4" t="s">
        <f>=HYPERLINK("https://www.leilaoonline.net/lote/detalhe/215971", "veja o vídeo!! I/KIA SOUL EX 1.6 FF AT; 2011/2012; MARROM; ALCO./GASOL. - FUNCIONANDO")</f>
      </c>
      <c r="C55" s="4" t="inlineStr">
        <is>
          <t>Não vendido</t>
        </is>
      </c>
      <c r="D55" s="4" t="inlineStr">
        <is>
          <t>7</t>
        </is>
      </c>
      <c r="E55" s="5" t="inlineStr">
        <is>
          <t>23.500,00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=HYPERLINK("https://www.leilaoonline.net/lote/detalhe/215970", "145")</f>
      </c>
      <c r="B56" s="4" t="s">
        <f>=HYPERLINK("https://www.leilaoonline.net/lote/detalhe/215970", "VW/GOL 1.0; 2009/2010; PRATA; ALCO./GASOL. - FUNCIONANDO")</f>
      </c>
      <c r="C56" s="4" t="inlineStr">
        <is>
          <t>Vendido</t>
        </is>
      </c>
      <c r="D56" s="4" t="inlineStr">
        <is>
          <t>41</t>
        </is>
      </c>
      <c r="E56" s="5" t="inlineStr">
        <is>
          <t>16.000,00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=HYPERLINK("https://www.leilaoonline.net/lote/detalhe/215975", "155")</f>
      </c>
      <c r="B57" s="4" t="s">
        <f>=HYPERLINK("https://www.leilaoonline.net/lote/detalhe/215975", "veja o vídeo!! I/VW SPACEFOX; 2008/2009; PRATA; ALCO./GASOL. - FUNCIONANDO")</f>
      </c>
      <c r="C57" s="4" t="inlineStr">
        <is>
          <t>Não vendido</t>
        </is>
      </c>
      <c r="D57" s="4" t="inlineStr">
        <is>
          <t>27</t>
        </is>
      </c>
      <c r="E57" s="5" t="inlineStr">
        <is>
          <t>18.000,00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=HYPERLINK("https://www.leilaoonline.net/lote/detalhe/215976", "250")</f>
      </c>
      <c r="B58" s="4" t="s">
        <f>=HYPERLINK("https://www.leilaoonline.net/lote/detalhe/215976", "JOGO DE RODAS 5 FUROS ARO 18" COM PNEUS 215 X 35")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2.650,00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=HYPERLINK("https://www.leilaoonline.net/lote/detalhe/215978", "255")</f>
      </c>
      <c r="B59" s="4" t="s">
        <f>=HYPERLINK("https://www.leilaoonline.net/lote/detalhe/215978", "JOGO DE RODAS ORBITAL (FUTURA) ARO 14 COM PNEUS")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1.250,00</t>
        </is>
      </c>
      <c r="F59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2026-03-26T13:34:19.00Z</dcterms:created>
  <dc:creator>Tellks Tecnologia</dc:creator>
  <cp:revision>0</cp:revision>
</cp:coreProperties>
</file>