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9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REATORES • MOTORES • INVERSORES • TORNOS • COMPRESSORES • OUTROS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11/07/2024 11:30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=HYPERLINK("https://www.leilaoonline.net/lote/detalhe/237691", "001")</f>
      </c>
      <c r="B11" s="4" t="s">
        <f>=HYPERLINK("https://www.leilaoonline.net/lote/detalhe/237691", "LOTE COM MOTORES VARIADOS (APROX. 40 CV)")</f>
      </c>
      <c r="C11" s="4" t="inlineStr">
        <is>
          <t>Não vendido</t>
        </is>
      </c>
      <c r="D11" s="4" t="inlineStr">
        <is>
          <t>1</t>
        </is>
      </c>
      <c r="E11" s="5" t="inlineStr">
        <is>
          <t>2.000,00</t>
        </is>
      </c>
      <c r="F11" s="4" t="inlineStr">
        <is>
          <t>500.00</t>
        </is>
      </c>
    </row>
    <row collapsed="false" customFormat="false" customHeight="false" hidden="false" ht="12.1" outlineLevel="0" r="12">
      <c r="A12" s="5" t="s">
        <f>=HYPERLINK("https://www.leilaoonline.net/lote/detalhe/237692", "002")</f>
      </c>
      <c r="B12" s="4" t="s">
        <f>=HYPERLINK("https://www.leilaoonline.net/lote/detalhe/237692", "LOTE COM MOTORES VARIADOS (APROX. 50 CV)")</f>
      </c>
      <c r="C12" s="4" t="inlineStr">
        <is>
          <t>Não vendido</t>
        </is>
      </c>
      <c r="D12" s="4" t="inlineStr">
        <is>
          <t>0</t>
        </is>
      </c>
      <c r="E12" s="5" t="inlineStr">
        <is>
          <t>2.000,00</t>
        </is>
      </c>
      <c r="F12" s="4" t="inlineStr">
        <is>
          <t>500.00</t>
        </is>
      </c>
    </row>
    <row collapsed="false" customFormat="false" customHeight="false" hidden="false" ht="12.1" outlineLevel="0" r="13">
      <c r="A13" s="5" t="s">
        <f>=HYPERLINK("https://www.leilaoonline.net/lote/detalhe/237693", "003")</f>
      </c>
      <c r="B13" s="4" t="s">
        <f>=HYPERLINK("https://www.leilaoonline.net/lote/detalhe/237693", "MOTOR COM MOTOR WEG 60 CV E MOTOR SIEMENS 50 CV")</f>
      </c>
      <c r="C13" s="4" t="inlineStr">
        <is>
          <t>Não vendido</t>
        </is>
      </c>
      <c r="D13" s="4" t="inlineStr">
        <is>
          <t>0</t>
        </is>
      </c>
      <c r="E13" s="5" t="inlineStr">
        <is>
          <t>4.000,00</t>
        </is>
      </c>
      <c r="F13" s="4" t="inlineStr">
        <is>
          <t>500.00</t>
        </is>
      </c>
    </row>
    <row collapsed="false" customFormat="false" customHeight="false" hidden="false" ht="12.1" outlineLevel="0" r="14">
      <c r="A14" s="5" t="s">
        <f>=HYPERLINK("https://www.leilaoonline.net/lote/detalhe/237694", "004")</f>
      </c>
      <c r="B14" s="4" t="s">
        <f>=HYPERLINK("https://www.leilaoonline.net/lote/detalhe/237694", "LOTE COM 5 ENCERADEIRAS E 1 CORTADOR DE GRAMA ")</f>
      </c>
      <c r="C14" s="4" t="inlineStr">
        <is>
          <t>Não vendido</t>
        </is>
      </c>
      <c r="D14" s="4" t="inlineStr">
        <is>
          <t>0</t>
        </is>
      </c>
      <c r="E14" s="5" t="inlineStr">
        <is>
          <t>2.500,00</t>
        </is>
      </c>
      <c r="F14" s="4" t="inlineStr">
        <is>
          <t>500.00</t>
        </is>
      </c>
    </row>
    <row collapsed="false" customFormat="false" customHeight="false" hidden="false" ht="12.1" outlineLevel="0" r="15">
      <c r="A15" s="5" t="s">
        <f>=HYPERLINK("https://www.leilaoonline.net/lote/detalhe/237695", "005")</f>
      </c>
      <c r="B15" s="4" t="s">
        <f>=HYPERLINK("https://www.leilaoonline.net/lote/detalhe/237695", "MOTOR 250 CV")</f>
      </c>
      <c r="C15" s="4" t="inlineStr">
        <is>
          <t>Não vendido</t>
        </is>
      </c>
      <c r="D15" s="4" t="inlineStr">
        <is>
          <t>0</t>
        </is>
      </c>
      <c r="E15" s="5" t="inlineStr">
        <is>
          <t>9.500,00</t>
        </is>
      </c>
      <c r="F15" s="4" t="inlineStr">
        <is>
          <t>500.00</t>
        </is>
      </c>
    </row>
    <row collapsed="false" customFormat="false" customHeight="false" hidden="false" ht="12.1" outlineLevel="0" r="16">
      <c r="A16" s="5" t="s">
        <f>=HYPERLINK("https://www.leilaoonline.net/lote/detalhe/237696", "006")</f>
      </c>
      <c r="B16" s="4" t="s">
        <f>=HYPERLINK("https://www.leilaoonline.net/lote/detalhe/237696", "COMPRESSOR ATLAS COPCO GA 160 250 CV 1000PCM")</f>
      </c>
      <c r="C16" s="4" t="inlineStr">
        <is>
          <t>Não vendido</t>
        </is>
      </c>
      <c r="D16" s="4" t="inlineStr">
        <is>
          <t>0</t>
        </is>
      </c>
      <c r="E16" s="5" t="inlineStr">
        <is>
          <t>45.000,00</t>
        </is>
      </c>
      <c r="F16" s="4" t="inlineStr">
        <is>
          <t>500.00</t>
        </is>
      </c>
    </row>
    <row collapsed="false" customFormat="false" customHeight="false" hidden="false" ht="12.1" outlineLevel="0" r="17">
      <c r="A17" s="5" t="s">
        <f>=HYPERLINK("https://www.leilaoonline.net/lote/detalhe/237697", "007")</f>
      </c>
      <c r="B17" s="4" t="s">
        <f>=HYPERLINK("https://www.leilaoonline.net/lote/detalhe/237697", "COMPRESSOR ATLAS COPCO GA 1407 250 CV 1000PCM ")</f>
      </c>
      <c r="C17" s="4" t="inlineStr">
        <is>
          <t>Não vendido</t>
        </is>
      </c>
      <c r="D17" s="4" t="inlineStr">
        <is>
          <t>0</t>
        </is>
      </c>
      <c r="E17" s="5" t="inlineStr">
        <is>
          <t>30.000,00</t>
        </is>
      </c>
      <c r="F17" s="4" t="inlineStr">
        <is>
          <t>500.00</t>
        </is>
      </c>
    </row>
    <row collapsed="false" customFormat="false" customHeight="false" hidden="false" ht="12.1" outlineLevel="0" r="18">
      <c r="A18" s="5" t="s">
        <f>=HYPERLINK("https://www.leilaoonline.net/lote/detalhe/237698", "008")</f>
      </c>
      <c r="B18" s="4" t="s">
        <f>=HYPERLINK("https://www.leilaoonline.net/lote/detalhe/237698", "BOMBA D' ÁGUA ALTA PRESSÃO")</f>
      </c>
      <c r="C18" s="4" t="inlineStr">
        <is>
          <t>Não vendido</t>
        </is>
      </c>
      <c r="D18" s="4" t="inlineStr">
        <is>
          <t>0</t>
        </is>
      </c>
      <c r="E18" s="5" t="inlineStr">
        <is>
          <t>700,00</t>
        </is>
      </c>
      <c r="F18" s="4" t="inlineStr">
        <is>
          <t>250.00</t>
        </is>
      </c>
    </row>
    <row collapsed="false" customFormat="false" customHeight="false" hidden="false" ht="12.1" outlineLevel="0" r="19">
      <c r="A19" s="5" t="s">
        <f>=HYPERLINK("https://www.leilaoonline.net/lote/detalhe/237699", "009")</f>
      </c>
      <c r="B19" s="4" t="s">
        <f>=HYPERLINK("https://www.leilaoonline.net/lote/detalhe/237699", "AFIADORA UNIVERSAL MELLO")</f>
      </c>
      <c r="C19" s="4" t="inlineStr">
        <is>
          <t>Não vendido</t>
        </is>
      </c>
      <c r="D19" s="4" t="inlineStr">
        <is>
          <t>0</t>
        </is>
      </c>
      <c r="E19" s="5" t="inlineStr">
        <is>
          <t>3.500,00</t>
        </is>
      </c>
      <c r="F19" s="4" t="inlineStr">
        <is>
          <t>500.00</t>
        </is>
      </c>
    </row>
    <row collapsed="false" customFormat="false" customHeight="false" hidden="false" ht="12.1" outlineLevel="0" r="20">
      <c r="A20" s="5" t="s">
        <f>=HYPERLINK("https://www.leilaoonline.net/lote/detalhe/237700", "010")</f>
      </c>
      <c r="B20" s="4" t="s">
        <f>=HYPERLINK("https://www.leilaoonline.net/lote/detalhe/237700", "BRAÇO GIRATÓRIO CAP. 1000KG (MEDIDAS NA IMAGEM)")</f>
      </c>
      <c r="C20" s="4" t="inlineStr">
        <is>
          <t>Não vendido</t>
        </is>
      </c>
      <c r="D20" s="4" t="inlineStr">
        <is>
          <t>0</t>
        </is>
      </c>
      <c r="E20" s="5" t="inlineStr">
        <is>
          <t>4.500,00</t>
        </is>
      </c>
      <c r="F20" s="4" t="inlineStr">
        <is>
          <t>500.00</t>
        </is>
      </c>
    </row>
    <row collapsed="false" customFormat="false" customHeight="false" hidden="false" ht="12.1" outlineLevel="0" r="21">
      <c r="A21" s="5" t="s">
        <f>=HYPERLINK("https://www.leilaoonline.net/lote/detalhe/237701", "011")</f>
      </c>
      <c r="B21" s="4" t="s">
        <f>=HYPERLINK("https://www.leilaoonline.net/lote/detalhe/237701", "PÓRTICO CAP. 4000KG (MEDIDAS NA IMAGEM)")</f>
      </c>
      <c r="C21" s="4" t="inlineStr">
        <is>
          <t>Não vendido</t>
        </is>
      </c>
      <c r="D21" s="4" t="inlineStr">
        <is>
          <t>0</t>
        </is>
      </c>
      <c r="E21" s="5" t="inlineStr">
        <is>
          <t>4.000,00</t>
        </is>
      </c>
      <c r="F21" s="4" t="inlineStr">
        <is>
          <t>500.00</t>
        </is>
      </c>
    </row>
    <row collapsed="false" customFormat="false" customHeight="false" hidden="false" ht="12.1" outlineLevel="0" r="22">
      <c r="A22" s="5" t="s">
        <f>=HYPERLINK("https://www.leilaoonline.net/lote/detalhe/237702", "012")</f>
      </c>
      <c r="B22" s="4" t="s">
        <f>=HYPERLINK("https://www.leilaoonline.net/lote/detalhe/237702", "MOINHO DE PLÁSTICO PRIMOTÉCNICA 200MM")</f>
      </c>
      <c r="C22" s="4" t="inlineStr">
        <is>
          <t>Não vendido</t>
        </is>
      </c>
      <c r="D22" s="4" t="inlineStr">
        <is>
          <t>0</t>
        </is>
      </c>
      <c r="E22" s="5" t="inlineStr">
        <is>
          <t>5.000,00</t>
        </is>
      </c>
      <c r="F22" s="4" t="inlineStr">
        <is>
          <t>500.00</t>
        </is>
      </c>
    </row>
    <row collapsed="false" customFormat="false" customHeight="false" hidden="false" ht="12.1" outlineLevel="0" r="23">
      <c r="A23" s="5" t="s">
        <f>=HYPERLINK("https://www.leilaoonline.net/lote/detalhe/237703", "013")</f>
      </c>
      <c r="B23" s="4" t="s">
        <f>=HYPERLINK("https://www.leilaoonline.net/lote/detalhe/237703", "MOINHO TRITURADOR BORRA DE PLÁSTICO RONE 200MM")</f>
      </c>
      <c r="C23" s="4" t="inlineStr">
        <is>
          <t>Não vendido</t>
        </is>
      </c>
      <c r="D23" s="4" t="inlineStr">
        <is>
          <t>0</t>
        </is>
      </c>
      <c r="E23" s="5" t="inlineStr">
        <is>
          <t>12.000,00</t>
        </is>
      </c>
      <c r="F23" s="4" t="inlineStr">
        <is>
          <t>500.00</t>
        </is>
      </c>
    </row>
    <row collapsed="false" customFormat="false" customHeight="false" hidden="false" ht="12.1" outlineLevel="0" r="24">
      <c r="A24" s="5" t="s">
        <f>=HYPERLINK("https://www.leilaoonline.net/lote/detalhe/236694", "015")</f>
      </c>
      <c r="B24" s="4" t="s">
        <f>=HYPERLINK("https://www.leilaoonline.net/lote/detalhe/236694", "GARRA CLAMP PARA BOBINA CAPACIDADE 3 TONELADAS")</f>
      </c>
      <c r="C24" s="4" t="inlineStr">
        <is>
          <t>Não vendido</t>
        </is>
      </c>
      <c r="D24" s="4" t="inlineStr">
        <is>
          <t>0</t>
        </is>
      </c>
      <c r="E24" s="5" t="inlineStr">
        <is>
          <t>17.000,00</t>
        </is>
      </c>
      <c r="F24" s="4" t="inlineStr">
        <is>
          <t>500.00</t>
        </is>
      </c>
    </row>
    <row collapsed="false" customFormat="false" customHeight="false" hidden="false" ht="12.1" outlineLevel="0" r="25">
      <c r="A25" s="5" t="s">
        <f>=HYPERLINK("https://www.leilaoonline.net/lote/detalhe/236686", "025")</f>
      </c>
      <c r="B25" s="4" t="s">
        <f>=HYPERLINK("https://www.leilaoonline.net/lote/detalhe/236686", "COMPRESSOR DOUAT MONOFÁSICO")</f>
      </c>
      <c r="C25" s="4" t="inlineStr">
        <is>
          <t>Não vendido</t>
        </is>
      </c>
      <c r="D25" s="4" t="inlineStr">
        <is>
          <t>0</t>
        </is>
      </c>
      <c r="E25" s="5" t="inlineStr">
        <is>
          <t>700,00</t>
        </is>
      </c>
      <c r="F25" s="4" t="inlineStr">
        <is>
          <t>250.00</t>
        </is>
      </c>
    </row>
    <row collapsed="false" customFormat="false" customHeight="false" hidden="false" ht="12.1" outlineLevel="0" r="26">
      <c r="A26" s="5" t="s">
        <f>=HYPERLINK("https://www.leilaoonline.net/lote/detalhe/236688", "026")</f>
      </c>
      <c r="B26" s="4" t="s">
        <f>=HYPERLINK("https://www.leilaoonline.net/lote/detalhe/236688", "COMPRESSOR 80 PÉS; 20 CV")</f>
      </c>
      <c r="C26" s="4" t="inlineStr">
        <is>
          <t>Não vendido</t>
        </is>
      </c>
      <c r="D26" s="4" t="inlineStr">
        <is>
          <t>0</t>
        </is>
      </c>
      <c r="E26" s="5" t="inlineStr">
        <is>
          <t>3.000,00</t>
        </is>
      </c>
      <c r="F26" s="4" t="inlineStr">
        <is>
          <t>500.00</t>
        </is>
      </c>
    </row>
    <row collapsed="false" customFormat="false" customHeight="false" hidden="false" ht="12.1" outlineLevel="0" r="27">
      <c r="A27" s="5" t="s">
        <f>=HYPERLINK("https://www.leilaoonline.net/lote/detalhe/236691", "027")</f>
      </c>
      <c r="B27" s="4" t="s">
        <f>=HYPERLINK("https://www.leilaoonline.net/lote/detalhe/236691", "COMPRESSOR DE REFRIGERAÇÃO SABROE C-750 A SMC-6-180 - CÓD. 1452")</f>
      </c>
      <c r="C27" s="4" t="inlineStr">
        <is>
          <t>Não vendido</t>
        </is>
      </c>
      <c r="D27" s="4" t="inlineStr">
        <is>
          <t>0</t>
        </is>
      </c>
      <c r="E27" s="5" t="inlineStr">
        <is>
          <t>4.000,00</t>
        </is>
      </c>
      <c r="F27" s="4" t="inlineStr">
        <is>
          <t>500.00</t>
        </is>
      </c>
    </row>
    <row collapsed="false" customFormat="false" customHeight="false" hidden="false" ht="12.1" outlineLevel="0" r="28">
      <c r="A28" s="5" t="s">
        <f>=HYPERLINK("https://www.leilaoonline.net/lote/detalhe/236692", "028")</f>
      </c>
      <c r="B28" s="4" t="s">
        <f>=HYPERLINK("https://www.leilaoonline.net/lote/detalhe/236692", "COMPRESSOR ATLAS COPCO GX7 220V/2002 - CÓD. 1393")</f>
      </c>
      <c r="C28" s="4" t="inlineStr">
        <is>
          <t>Não vendido</t>
        </is>
      </c>
      <c r="D28" s="4" t="inlineStr">
        <is>
          <t>0</t>
        </is>
      </c>
      <c r="E28" s="5" t="inlineStr">
        <is>
          <t>3.000,00</t>
        </is>
      </c>
      <c r="F28" s="4" t="inlineStr">
        <is>
          <t>250.00</t>
        </is>
      </c>
    </row>
    <row collapsed="false" customFormat="false" customHeight="false" hidden="false" ht="12.1" outlineLevel="0" r="29">
      <c r="A29" s="5" t="s">
        <f>=HYPERLINK("https://www.leilaoonline.net/lote/detalhe/236693", "029")</f>
      </c>
      <c r="B29" s="4" t="s">
        <f>=HYPERLINK("https://www.leilaoonline.net/lote/detalhe/236693", "COMPRESSOR ATLAS COPCO GX5 380V/2003 - CÓD. 1361")</f>
      </c>
      <c r="C29" s="4" t="inlineStr">
        <is>
          <t>Não vendido</t>
        </is>
      </c>
      <c r="D29" s="4" t="inlineStr">
        <is>
          <t>3</t>
        </is>
      </c>
      <c r="E29" s="5" t="inlineStr">
        <is>
          <t>3.000,00</t>
        </is>
      </c>
      <c r="F29" s="4" t="inlineStr">
        <is>
          <t>500.00</t>
        </is>
      </c>
    </row>
    <row collapsed="false" customFormat="false" customHeight="false" hidden="false" ht="12.1" outlineLevel="0" r="30">
      <c r="A30" s="5" t="s">
        <f>=HYPERLINK("https://www.leilaoonline.net/lote/detalhe/236687", "035")</f>
      </c>
      <c r="B30" s="4" t="s">
        <f>=HYPERLINK("https://www.leilaoonline.net/lote/detalhe/236687", "MOTOR WEG 40HP; 4 POLOS; WMINING PREMIUM")</f>
      </c>
      <c r="C30" s="4" t="inlineStr">
        <is>
          <t>Não vendido</t>
        </is>
      </c>
      <c r="D30" s="4" t="inlineStr">
        <is>
          <t>1</t>
        </is>
      </c>
      <c r="E30" s="5" t="inlineStr">
        <is>
          <t>4.000,00</t>
        </is>
      </c>
      <c r="F30" s="4" t="inlineStr">
        <is>
          <t>500.00</t>
        </is>
      </c>
    </row>
    <row collapsed="false" customFormat="false" customHeight="false" hidden="false" ht="12.1" outlineLevel="0" r="31">
      <c r="A31" s="5" t="s">
        <f>=HYPERLINK("https://www.leilaoonline.net/lote/detalhe/236689", "036")</f>
      </c>
      <c r="B31" s="4" t="s">
        <f>=HYPERLINK("https://www.leilaoonline.net/lote/detalhe/236689", "MOTOR ELÉTRICO TRIFÁSICO GE 60 CV; 2 POLOS 220V/440V - C. 61")</f>
      </c>
      <c r="C31" s="4" t="inlineStr">
        <is>
          <t>Não vendido</t>
        </is>
      </c>
      <c r="D31" s="4" t="inlineStr">
        <is>
          <t>0</t>
        </is>
      </c>
      <c r="E31" s="5" t="inlineStr">
        <is>
          <t>3.000,00</t>
        </is>
      </c>
      <c r="F31" s="4" t="inlineStr">
        <is>
          <t>500.00</t>
        </is>
      </c>
    </row>
    <row collapsed="false" customFormat="false" customHeight="false" hidden="false" ht="12.1" outlineLevel="0" r="32">
      <c r="A32" s="5" t="s">
        <f>=HYPERLINK("https://www.leilaoonline.net/lote/detalhe/236690", "037")</f>
      </c>
      <c r="B32" s="4" t="s">
        <f>=HYPERLINK("https://www.leilaoonline.net/lote/detalhe/236690", "MOTOR ELÉTRICO TRIFÁSICO WEB W22 PLUS 60 CV; 2 POLOS 220V/380V/440V")</f>
      </c>
      <c r="C32" s="4" t="inlineStr">
        <is>
          <t>Não vendido</t>
        </is>
      </c>
      <c r="D32" s="4" t="inlineStr">
        <is>
          <t>0</t>
        </is>
      </c>
      <c r="E32" s="5" t="inlineStr">
        <is>
          <t>7.000,00</t>
        </is>
      </c>
      <c r="F32" s="4" t="inlineStr">
        <is>
          <t>500.00</t>
        </is>
      </c>
    </row>
    <row collapsed="false" customFormat="false" customHeight="false" hidden="false" ht="12.1" outlineLevel="0" r="33">
      <c r="A33" s="5" t="s">
        <f>=HYPERLINK("https://www.leilaoonline.net/lote/detalhe/236685", "040")</f>
      </c>
      <c r="B33" s="4" t="s">
        <f>=HYPERLINK("https://www.leilaoonline.net/lote/detalhe/236685", "INVERSOR DE FREQUÊNCIA LS MONOFÁSICO 1 CV")</f>
      </c>
      <c r="C33" s="4" t="inlineStr">
        <is>
          <t>Não vendido</t>
        </is>
      </c>
      <c r="D33" s="4" t="inlineStr">
        <is>
          <t>0</t>
        </is>
      </c>
      <c r="E33" s="5" t="inlineStr">
        <is>
          <t>200,00</t>
        </is>
      </c>
      <c r="F33" s="4" t="inlineStr">
        <is>
          <t>150.00</t>
        </is>
      </c>
    </row>
    <row collapsed="false" customFormat="false" customHeight="false" hidden="false" ht="12.1" outlineLevel="0" r="34">
      <c r="A34" s="5" t="s">
        <f>=HYPERLINK("https://www.leilaoonline.net/lote/detalhe/236695", "041")</f>
      </c>
      <c r="B34" s="4" t="s">
        <f>=HYPERLINK("https://www.leilaoonline.net/lote/detalhe/236695", "INVERSOR DE FREQUÊNCIA SCHENEIDER TRIFÁSICO 5 CV")</f>
      </c>
      <c r="C34" s="4" t="inlineStr">
        <is>
          <t>Não vendido</t>
        </is>
      </c>
      <c r="D34" s="4" t="inlineStr">
        <is>
          <t>2</t>
        </is>
      </c>
      <c r="E34" s="5" t="inlineStr">
        <is>
          <t>1.000,00</t>
        </is>
      </c>
      <c r="F34" s="4" t="inlineStr">
        <is>
          <t>250.00</t>
        </is>
      </c>
    </row>
    <row collapsed="false" customFormat="false" customHeight="false" hidden="false" ht="12.1" outlineLevel="0" r="35">
      <c r="A35" s="5" t="s">
        <f>=HYPERLINK("https://www.leilaoonline.net/lote/detalhe/236696", "042")</f>
      </c>
      <c r="B35" s="4" t="s">
        <f>=HYPERLINK("https://www.leilaoonline.net/lote/detalhe/236696", "INVERSOR DE FREQUÊNCIA ALLEN-BRADLEY TRIFÁSICO 7,5 CV")</f>
      </c>
      <c r="C35" s="4" t="inlineStr">
        <is>
          <t>Vendido</t>
        </is>
      </c>
      <c r="D35" s="4" t="inlineStr">
        <is>
          <t>1</t>
        </is>
      </c>
      <c r="E35" s="5" t="inlineStr">
        <is>
          <t>750,00</t>
        </is>
      </c>
      <c r="F35" s="4" t="inlineStr">
        <is>
          <t>250.00</t>
        </is>
      </c>
    </row>
    <row collapsed="false" customFormat="false" customHeight="false" hidden="false" ht="12.1" outlineLevel="0" r="36">
      <c r="A36" s="5" t="s">
        <f>=HYPERLINK("https://www.leilaoonline.net/lote/detalhe/236697", "043")</f>
      </c>
      <c r="B36" s="4" t="s">
        <f>=HYPERLINK("https://www.leilaoonline.net/lote/detalhe/236697", "INVERSOR DE FREQUÊNCIA YASKAWA TRIFÁSICO")</f>
      </c>
      <c r="C36" s="4" t="inlineStr">
        <is>
          <t>Não vendido</t>
        </is>
      </c>
      <c r="D36" s="4" t="inlineStr">
        <is>
          <t>1</t>
        </is>
      </c>
      <c r="E36" s="5" t="inlineStr">
        <is>
          <t>600,00</t>
        </is>
      </c>
      <c r="F36" s="4" t="inlineStr">
        <is>
          <t>250.00</t>
        </is>
      </c>
    </row>
    <row collapsed="false" customFormat="false" customHeight="false" hidden="false" ht="12.1" outlineLevel="0" r="37">
      <c r="A37" s="5" t="s">
        <f>=HYPERLINK("https://www.leilaoonline.net/lote/detalhe/236701", "045")</f>
      </c>
      <c r="B37" s="4" t="s">
        <f>=HYPERLINK("https://www.leilaoonline.net/lote/detalhe/236701", "REATOR TRIFÁSICO")</f>
      </c>
      <c r="C37" s="4" t="inlineStr">
        <is>
          <t>Não vendido</t>
        </is>
      </c>
      <c r="D37" s="4" t="inlineStr">
        <is>
          <t>0</t>
        </is>
      </c>
      <c r="E37" s="5" t="inlineStr">
        <is>
          <t>700,00</t>
        </is>
      </c>
      <c r="F37" s="4" t="inlineStr">
        <is>
          <t>250.00</t>
        </is>
      </c>
    </row>
    <row collapsed="false" customFormat="false" customHeight="false" hidden="false" ht="12.1" outlineLevel="0" r="38">
      <c r="A38" s="5" t="s">
        <f>=HYPERLINK("https://www.leilaoonline.net/lote/detalhe/236702", "046")</f>
      </c>
      <c r="B38" s="4" t="s">
        <f>=HYPERLINK("https://www.leilaoonline.net/lote/detalhe/236702", "REATOR TRIFÁSICO")</f>
      </c>
      <c r="C38" s="4" t="inlineStr">
        <is>
          <t>Não vendido</t>
        </is>
      </c>
      <c r="D38" s="4" t="inlineStr">
        <is>
          <t>0</t>
        </is>
      </c>
      <c r="E38" s="5" t="inlineStr">
        <is>
          <t>700,00</t>
        </is>
      </c>
      <c r="F38" s="4" t="inlineStr">
        <is>
          <t>250.00</t>
        </is>
      </c>
    </row>
    <row collapsed="false" customFormat="false" customHeight="false" hidden="false" ht="12.1" outlineLevel="0" r="39">
      <c r="A39" s="5" t="s">
        <f>=HYPERLINK("https://www.leilaoonline.net/lote/detalhe/236706", "047")</f>
      </c>
      <c r="B39" s="4" t="s">
        <f>=HYPERLINK("https://www.leilaoonline.net/lote/detalhe/236706", "REATOR TRIFÁSICO")</f>
      </c>
      <c r="C39" s="4" t="inlineStr">
        <is>
          <t>Não vendido</t>
        </is>
      </c>
      <c r="D39" s="4" t="inlineStr">
        <is>
          <t>0</t>
        </is>
      </c>
      <c r="E39" s="5" t="inlineStr">
        <is>
          <t>700,00</t>
        </is>
      </c>
      <c r="F39" s="4" t="inlineStr">
        <is>
          <t>250.00</t>
        </is>
      </c>
    </row>
    <row collapsed="false" customFormat="false" customHeight="false" hidden="false" ht="12.1" outlineLevel="0" r="40">
      <c r="A40" s="5" t="s">
        <f>=HYPERLINK("https://www.leilaoonline.net/lote/detalhe/236703", "050")</f>
      </c>
      <c r="B40" s="4" t="s">
        <f>=HYPERLINK("https://www.leilaoonline.net/lote/detalhe/236703", "TORNO MECÂNICO SCHUTTE 600 X 3300 MM")</f>
      </c>
      <c r="C40" s="4" t="inlineStr">
        <is>
          <t>Não vendido</t>
        </is>
      </c>
      <c r="D40" s="4" t="inlineStr">
        <is>
          <t>0</t>
        </is>
      </c>
      <c r="E40" s="5" t="inlineStr">
        <is>
          <t>20.000,00</t>
        </is>
      </c>
      <c r="F40" s="4" t="inlineStr">
        <is>
          <t>1000.00</t>
        </is>
      </c>
    </row>
    <row collapsed="false" customFormat="false" customHeight="false" hidden="false" ht="12.1" outlineLevel="0" r="41">
      <c r="A41" s="5" t="s">
        <f>=HYPERLINK("https://www.leilaoonline.net/lote/detalhe/236704", "051")</f>
      </c>
      <c r="B41" s="4" t="s">
        <f>=HYPERLINK("https://www.leilaoonline.net/lote/detalhe/236704", "TORNO REVOLVER ")</f>
      </c>
      <c r="C41" s="4" t="inlineStr">
        <is>
          <t>Não vendido</t>
        </is>
      </c>
      <c r="D41" s="4" t="inlineStr">
        <is>
          <t>0</t>
        </is>
      </c>
      <c r="E41" s="5" t="inlineStr">
        <is>
          <t>1.000,00</t>
        </is>
      </c>
      <c r="F41" s="4" t="inlineStr">
        <is>
          <t>500.00</t>
        </is>
      </c>
    </row>
    <row collapsed="false" customFormat="false" customHeight="false" hidden="false" ht="12.1" outlineLevel="0" r="42">
      <c r="A42" s="5" t="s">
        <f>=HYPERLINK("https://www.leilaoonline.net/lote/detalhe/236705", "052")</f>
      </c>
      <c r="B42" s="4" t="s">
        <f>=HYPERLINK("https://www.leilaoonline.net/lote/detalhe/236705", "TORNO AUTOMÁTICO")</f>
      </c>
      <c r="C42" s="4" t="inlineStr">
        <is>
          <t>Não vendido</t>
        </is>
      </c>
      <c r="D42" s="4" t="inlineStr">
        <is>
          <t>1</t>
        </is>
      </c>
      <c r="E42" s="5" t="inlineStr">
        <is>
          <t>2.500,00</t>
        </is>
      </c>
      <c r="F42" s="4" t="inlineStr">
        <is>
          <t>500.00</t>
        </is>
      </c>
    </row>
    <row collapsed="false" customFormat="false" customHeight="false" hidden="false" ht="12.1" outlineLevel="0" r="43">
      <c r="A43" s="5" t="s">
        <f>=HYPERLINK("https://www.leilaoonline.net/lote/detalhe/236709", "053")</f>
      </c>
      <c r="B43" s="4" t="s">
        <f>=HYPERLINK("https://www.leilaoonline.net/lote/detalhe/236709", "TORNO JOINVILLE TM-175 360 X 1000 MM")</f>
      </c>
      <c r="C43" s="4" t="inlineStr">
        <is>
          <t>Não vendido</t>
        </is>
      </c>
      <c r="D43" s="4" t="inlineStr">
        <is>
          <t>3</t>
        </is>
      </c>
      <c r="E43" s="5" t="inlineStr">
        <is>
          <t>7.000,00</t>
        </is>
      </c>
      <c r="F43" s="4" t="inlineStr">
        <is>
          <t>500.00</t>
        </is>
      </c>
    </row>
    <row collapsed="false" customFormat="false" customHeight="false" hidden="false" ht="12.1" outlineLevel="0" r="44">
      <c r="A44" s="5" t="s">
        <f>=HYPERLINK("https://www.leilaoonline.net/lote/detalhe/236707", "055")</f>
      </c>
      <c r="B44" s="4" t="s">
        <f>=HYPERLINK("https://www.leilaoonline.net/lote/detalhe/236707", "PRENSA HIDRÁULICA")</f>
      </c>
      <c r="C44" s="4" t="inlineStr">
        <is>
          <t>Não vendido</t>
        </is>
      </c>
      <c r="D44" s="4" t="inlineStr">
        <is>
          <t>0</t>
        </is>
      </c>
      <c r="E44" s="5" t="inlineStr">
        <is>
          <t>10.000,00</t>
        </is>
      </c>
      <c r="F44" s="4" t="inlineStr">
        <is>
          <t>500.00</t>
        </is>
      </c>
    </row>
    <row collapsed="false" customFormat="false" customHeight="false" hidden="false" ht="12.1" outlineLevel="0" r="45">
      <c r="A45" s="5" t="s">
        <f>=HYPERLINK("https://www.leilaoonline.net/lote/detalhe/236708", "056")</f>
      </c>
      <c r="B45" s="4" t="s">
        <f>=HYPERLINK("https://www.leilaoonline.net/lote/detalhe/236708", "PRENSA EXCÊNTRICA 25 TON")</f>
      </c>
      <c r="C45" s="4" t="inlineStr">
        <is>
          <t>Não vendido</t>
        </is>
      </c>
      <c r="D45" s="4" t="inlineStr">
        <is>
          <t>0</t>
        </is>
      </c>
      <c r="E45" s="5" t="inlineStr">
        <is>
          <t>2.500,00</t>
        </is>
      </c>
      <c r="F45" s="4" t="inlineStr">
        <is>
          <t>500.00</t>
        </is>
      </c>
    </row>
    <row collapsed="false" customFormat="false" customHeight="false" hidden="false" ht="12.1" outlineLevel="0" r="46">
      <c r="A46" s="5" t="s">
        <f>=HYPERLINK("https://www.leilaoonline.net/lote/detalhe/236698", "060")</f>
      </c>
      <c r="B46" s="4" t="s">
        <f>=HYPERLINK("https://www.leilaoonline.net/lote/detalhe/236698", "BOMBA DE PISCINA MONOFÁSICA GLONG 0.5 CV")</f>
      </c>
      <c r="C46" s="4" t="inlineStr">
        <is>
          <t>Não vendido</t>
        </is>
      </c>
      <c r="D46" s="4" t="inlineStr">
        <is>
          <t>2</t>
        </is>
      </c>
      <c r="E46" s="5" t="inlineStr">
        <is>
          <t>350,00</t>
        </is>
      </c>
      <c r="F46" s="4" t="inlineStr">
        <is>
          <t>150.00</t>
        </is>
      </c>
    </row>
    <row collapsed="false" customFormat="false" customHeight="false" hidden="false" ht="12.1" outlineLevel="0" r="47">
      <c r="A47" s="5" t="s">
        <f>=HYPERLINK("https://www.leilaoonline.net/lote/detalhe/236699", "061")</f>
      </c>
      <c r="B47" s="4" t="s">
        <f>=HYPERLINK("https://www.leilaoonline.net/lote/detalhe/236699", "BOMBA DE PISCINA MONOFÁSICA GLONG 0.5 CV")</f>
      </c>
      <c r="C47" s="4" t="inlineStr">
        <is>
          <t>Não vendido</t>
        </is>
      </c>
      <c r="D47" s="4" t="inlineStr">
        <is>
          <t>2</t>
        </is>
      </c>
      <c r="E47" s="5" t="inlineStr">
        <is>
          <t>500,00</t>
        </is>
      </c>
      <c r="F47" s="4" t="inlineStr">
        <is>
          <t>250.00</t>
        </is>
      </c>
    </row>
    <row collapsed="false" customFormat="false" customHeight="false" hidden="false" ht="12.1" outlineLevel="0" r="48">
      <c r="A48" s="5" t="s">
        <f>=HYPERLINK("https://www.leilaoonline.net/lote/detalhe/236700", "062")</f>
      </c>
      <c r="B48" s="4" t="s">
        <f>=HYPERLINK("https://www.leilaoonline.net/lote/detalhe/236700", "BOMBA DE PISCINA MONOFÁSICA GLONG 0.5 CV")</f>
      </c>
      <c r="C48" s="4" t="inlineStr">
        <is>
          <t>Não vendido</t>
        </is>
      </c>
      <c r="D48" s="4" t="inlineStr">
        <is>
          <t>1</t>
        </is>
      </c>
      <c r="E48" s="5" t="inlineStr">
        <is>
          <t>250,00</t>
        </is>
      </c>
      <c r="F48" s="4" t="inlineStr">
        <is>
          <t>250.00</t>
        </is>
      </c>
    </row>
    <row collapsed="false" customFormat="false" customHeight="false" hidden="false" ht="12.1" outlineLevel="0" r="49">
      <c r="A49" s="5" t="s">
        <f>=HYPERLINK("https://www.leilaoonline.net/lote/detalhe/236710", "063")</f>
      </c>
      <c r="B49" s="4" t="s">
        <f>=HYPERLINK("https://www.leilaoonline.net/lote/detalhe/236710", "BOMBA DE PISCINA MONOFÁSICA GLONG 0.5 CV")</f>
      </c>
      <c r="C49" s="4" t="inlineStr">
        <is>
          <t>Não vendido</t>
        </is>
      </c>
      <c r="D49" s="4" t="inlineStr">
        <is>
          <t>1</t>
        </is>
      </c>
      <c r="E49" s="5" t="inlineStr">
        <is>
          <t>250,00</t>
        </is>
      </c>
      <c r="F49" s="4" t="inlineStr">
        <is>
          <t>250.00</t>
        </is>
      </c>
    </row>
    <row collapsed="false" customFormat="false" customHeight="false" hidden="false" ht="12.1" outlineLevel="0" r="50">
      <c r="A50" s="5" t="s">
        <f>=HYPERLINK("https://www.leilaoonline.net/lote/detalhe/236714", "064")</f>
      </c>
      <c r="B50" s="4" t="s">
        <f>=HYPERLINK("https://www.leilaoonline.net/lote/detalhe/236714", "BOMBA VÁCUO AZO 7,5 CV ")</f>
      </c>
      <c r="C50" s="4" t="inlineStr">
        <is>
          <t>Não vendido</t>
        </is>
      </c>
      <c r="D50" s="4" t="inlineStr">
        <is>
          <t>0</t>
        </is>
      </c>
      <c r="E50" s="5" t="inlineStr">
        <is>
          <t>1.000,00</t>
        </is>
      </c>
      <c r="F50" s="4" t="inlineStr">
        <is>
          <t>500.00</t>
        </is>
      </c>
    </row>
    <row collapsed="false" customFormat="false" customHeight="false" hidden="false" ht="12.1" outlineLevel="0" r="51">
      <c r="A51" s="5" t="s">
        <f>=HYPERLINK("https://www.leilaoonline.net/lote/detalhe/236723", "065")</f>
      </c>
      <c r="B51" s="4" t="s">
        <f>=HYPERLINK("https://www.leilaoonline.net/lote/detalhe/236723", "BATERIAS TRACIONÁRIAS PARA EMPILHADEIRA ELÉTRICA 48 V")</f>
      </c>
      <c r="C51" s="4" t="inlineStr">
        <is>
          <t>Não vendido</t>
        </is>
      </c>
      <c r="D51" s="4" t="inlineStr">
        <is>
          <t>0</t>
        </is>
      </c>
      <c r="E51" s="5" t="inlineStr">
        <is>
          <t>4.500,00</t>
        </is>
      </c>
      <c r="F51" s="4" t="inlineStr">
        <is>
          <t>500.00</t>
        </is>
      </c>
    </row>
    <row collapsed="false" customFormat="false" customHeight="false" hidden="false" ht="12.1" outlineLevel="0" r="52">
      <c r="A52" s="5" t="s">
        <f>=HYPERLINK("https://www.leilaoonline.net/lote/detalhe/236724", "066")</f>
      </c>
      <c r="B52" s="4" t="s">
        <f>=HYPERLINK("https://www.leilaoonline.net/lote/detalhe/236724", "BATERIAS TRACIONÁRIAS PARA EMPILHADEIRA ELÉTRICA 24 V")</f>
      </c>
      <c r="C52" s="4" t="inlineStr">
        <is>
          <t>Não vendido</t>
        </is>
      </c>
      <c r="D52" s="4" t="inlineStr">
        <is>
          <t>0</t>
        </is>
      </c>
      <c r="E52" s="5" t="inlineStr">
        <is>
          <t>2.000,00</t>
        </is>
      </c>
      <c r="F52" s="4" t="inlineStr">
        <is>
          <t>500.00</t>
        </is>
      </c>
    </row>
    <row collapsed="false" customFormat="false" customHeight="false" hidden="false" ht="12.1" outlineLevel="0" r="53">
      <c r="A53" s="5" t="s">
        <f>=HYPERLINK("https://www.leilaoonline.net/lote/detalhe/236715", "070")</f>
      </c>
      <c r="B53" s="4" t="s">
        <f>=HYPERLINK("https://www.leilaoonline.net/lote/detalhe/236715", "EXTRUSORA DE PLÁSTICO EGAN JOHN BROWN 90MM")</f>
      </c>
      <c r="C53" s="4" t="inlineStr">
        <is>
          <t>Não vendido</t>
        </is>
      </c>
      <c r="D53" s="4" t="inlineStr">
        <is>
          <t>0</t>
        </is>
      </c>
      <c r="E53" s="5" t="inlineStr">
        <is>
          <t>60.000,00</t>
        </is>
      </c>
      <c r="F53" s="4" t="inlineStr">
        <is>
          <t>1250.00</t>
        </is>
      </c>
    </row>
    <row collapsed="false" customFormat="false" customHeight="false" hidden="false" ht="12.1" outlineLevel="0" r="54">
      <c r="A54" s="5" t="s">
        <f>=HYPERLINK("https://www.leilaoonline.net/lote/detalhe/236720", "076")</f>
      </c>
      <c r="B54" s="4" t="s">
        <f>=HYPERLINK("https://www.leilaoonline.net/lote/detalhe/236720", "BOBINA DE CABO; SEM ALMA; SEM USO; 185MM² ALUMÍNIO/XLPE 0,6/1KV (APROX. 720 METROS DE CABO)")</f>
      </c>
      <c r="C54" s="4" t="inlineStr">
        <is>
          <t>Não vendido</t>
        </is>
      </c>
      <c r="D54" s="4" t="inlineStr">
        <is>
          <t>0</t>
        </is>
      </c>
      <c r="E54" s="5" t="inlineStr">
        <is>
          <t>7.000,00</t>
        </is>
      </c>
      <c r="F54" s="4" t="inlineStr">
        <is>
          <t>500.00</t>
        </is>
      </c>
    </row>
    <row collapsed="false" customFormat="false" customHeight="false" hidden="false" ht="12.1" outlineLevel="0" r="55">
      <c r="A55" s="5" t="s">
        <f>=HYPERLINK("https://www.leilaoonline.net/lote/detalhe/236721", "077")</f>
      </c>
      <c r="B55" s="4" t="s">
        <f>=HYPERLINK("https://www.leilaoonline.net/lote/detalhe/236721", "BOBINA DE CABO; SEM ALMA; SEM USO; 185MM² ALUMÍNIO/XLPE 0,6/1KV (APROX. 1440 METROS DE CABO)")</f>
      </c>
      <c r="C55" s="4" t="inlineStr">
        <is>
          <t>Não vendido</t>
        </is>
      </c>
      <c r="D55" s="4" t="inlineStr">
        <is>
          <t>0</t>
        </is>
      </c>
      <c r="E55" s="5" t="inlineStr">
        <is>
          <t>15.000,00</t>
        </is>
      </c>
      <c r="F55" s="4" t="inlineStr">
        <is>
          <t>500.00</t>
        </is>
      </c>
    </row>
    <row collapsed="false" customFormat="false" customHeight="false" hidden="false" ht="12.1" outlineLevel="0" r="56">
      <c r="A56" s="5" t="s">
        <f>=HYPERLINK("https://www.leilaoonline.net/lote/detalhe/236711", "078")</f>
      </c>
      <c r="B56" s="4" t="s">
        <f>=HYPERLINK("https://www.leilaoonline.net/lote/detalhe/236711", "DESBOBINADOR COM INVERSOR DE FREQUÊNCIA 1200MM COMP X 1000MM DIAM")</f>
      </c>
      <c r="C56" s="4" t="inlineStr">
        <is>
          <t>Não vendido</t>
        </is>
      </c>
      <c r="D56" s="4" t="inlineStr">
        <is>
          <t>0</t>
        </is>
      </c>
      <c r="E56" s="5" t="inlineStr">
        <is>
          <t>3.000,00</t>
        </is>
      </c>
      <c r="F56" s="4" t="inlineStr">
        <is>
          <t>500.00</t>
        </is>
      </c>
    </row>
    <row collapsed="false" customFormat="false" customHeight="false" hidden="false" ht="12.1" outlineLevel="0" r="57">
      <c r="A57" s="5" t="s">
        <f>=HYPERLINK("https://www.leilaoonline.net/lote/detalhe/236712", "080")</f>
      </c>
      <c r="B57" s="4" t="s">
        <f>=HYPERLINK("https://www.leilaoonline.net/lote/detalhe/236712", "CAIXA PARA PAINEL ELÉTRICO")</f>
      </c>
      <c r="C57" s="4" t="inlineStr">
        <is>
          <t>Não vendido</t>
        </is>
      </c>
      <c r="D57" s="4" t="inlineStr">
        <is>
          <t>0</t>
        </is>
      </c>
      <c r="E57" s="5" t="inlineStr">
        <is>
          <t>250,00</t>
        </is>
      </c>
      <c r="F57" s="4" t="inlineStr">
        <is>
          <t>250.00</t>
        </is>
      </c>
    </row>
    <row collapsed="false" customFormat="false" customHeight="false" hidden="false" ht="12.1" outlineLevel="0" r="58">
      <c r="A58" s="5" t="s">
        <f>=HYPERLINK("https://www.leilaoonline.net/lote/detalhe/236713", "081")</f>
      </c>
      <c r="B58" s="4" t="s">
        <f>=HYPERLINK("https://www.leilaoonline.net/lote/detalhe/236713", "CAIXA PARA PAINEL ELÉTRICO")</f>
      </c>
      <c r="C58" s="4" t="inlineStr">
        <is>
          <t>Não vendido</t>
        </is>
      </c>
      <c r="D58" s="4" t="inlineStr">
        <is>
          <t>0</t>
        </is>
      </c>
      <c r="E58" s="5" t="inlineStr">
        <is>
          <t>250,00</t>
        </is>
      </c>
      <c r="F58" s="4" t="inlineStr">
        <is>
          <t>250.00</t>
        </is>
      </c>
    </row>
    <row collapsed="false" customFormat="false" customHeight="false" hidden="false" ht="12.1" outlineLevel="0" r="59">
      <c r="A59" s="5" t="s">
        <f>=HYPERLINK("https://www.leilaoonline.net/lote/detalhe/236716", "085")</f>
      </c>
      <c r="B59" s="4" t="s">
        <f>=HYPERLINK("https://www.leilaoonline.net/lote/detalhe/236716", "BRAÇO GIRATÓRIO APROX. 5 METROS")</f>
      </c>
      <c r="C59" s="4" t="inlineStr">
        <is>
          <t>Não vendido</t>
        </is>
      </c>
      <c r="D59" s="4" t="inlineStr">
        <is>
          <t>0</t>
        </is>
      </c>
      <c r="E59" s="5" t="inlineStr">
        <is>
          <t>1.000,00</t>
        </is>
      </c>
      <c r="F59" s="4" t="inlineStr">
        <is>
          <t>500.00</t>
        </is>
      </c>
    </row>
    <row collapsed="false" customFormat="false" customHeight="false" hidden="false" ht="12.1" outlineLevel="0" r="60">
      <c r="A60" s="5" t="s">
        <f>=HYPERLINK("https://www.leilaoonline.net/lote/detalhe/236717", "086")</f>
      </c>
      <c r="B60" s="4" t="s">
        <f>=HYPERLINK("https://www.leilaoonline.net/lote/detalhe/236717", "BRAÇO GIRATÓRIO 4 METROS 360 GRAUS")</f>
      </c>
      <c r="C60" s="4" t="inlineStr">
        <is>
          <t>Não vendido</t>
        </is>
      </c>
      <c r="D60" s="4" t="inlineStr">
        <is>
          <t>1</t>
        </is>
      </c>
      <c r="E60" s="5" t="inlineStr">
        <is>
          <t>500,00</t>
        </is>
      </c>
      <c r="F60" s="4" t="inlineStr">
        <is>
          <t>250.00</t>
        </is>
      </c>
    </row>
    <row collapsed="false" customFormat="false" customHeight="false" hidden="false" ht="12.1" outlineLevel="0" r="61">
      <c r="A61" s="5" t="s">
        <f>=HYPERLINK("https://www.leilaoonline.net/lote/detalhe/236719", "090")</f>
      </c>
      <c r="B61" s="4" t="s">
        <f>=HYPERLINK("https://www.leilaoonline.net/lote/detalhe/236719", "MÁQUINA DE SOLDA PONTO 8000W")</f>
      </c>
      <c r="C61" s="4" t="inlineStr">
        <is>
          <t>Não vendido</t>
        </is>
      </c>
      <c r="D61" s="4" t="inlineStr">
        <is>
          <t>0</t>
        </is>
      </c>
      <c r="E61" s="5" t="inlineStr">
        <is>
          <t>2.000,00</t>
        </is>
      </c>
      <c r="F61" s="4" t="inlineStr">
        <is>
          <t>500.00</t>
        </is>
      </c>
    </row>
    <row collapsed="false" customFormat="false" customHeight="false" hidden="false" ht="12.1" outlineLevel="0" r="62">
      <c r="A62" s="5" t="s">
        <f>=HYPERLINK("https://www.leilaoonline.net/lote/detalhe/236733", "095")</f>
      </c>
      <c r="B62" s="4" t="s">
        <f>=HYPERLINK("https://www.leilaoonline.net/lote/detalhe/236733", "CARRINHO PARA MOTOR")</f>
      </c>
      <c r="C62" s="4" t="inlineStr">
        <is>
          <t>Não vendido</t>
        </is>
      </c>
      <c r="D62" s="4" t="inlineStr">
        <is>
          <t>0</t>
        </is>
      </c>
      <c r="E62" s="5" t="inlineStr">
        <is>
          <t>1.000,00</t>
        </is>
      </c>
      <c r="F62" s="4" t="inlineStr">
        <is>
          <t>500.00</t>
        </is>
      </c>
    </row>
    <row collapsed="false" customFormat="false" customHeight="false" hidden="false" ht="12.1" outlineLevel="0" r="63">
      <c r="A63" s="5" t="s">
        <f>=HYPERLINK("https://www.leilaoonline.net/lote/detalhe/236734", "096")</f>
      </c>
      <c r="B63" s="4" t="s">
        <f>=HYPERLINK("https://www.leilaoonline.net/lote/detalhe/236734", "CARRETINHA COM CABINE PARA GERADOR COMPRESSOR")</f>
      </c>
      <c r="C63" s="4" t="inlineStr">
        <is>
          <t>Não vendido</t>
        </is>
      </c>
      <c r="D63" s="4" t="inlineStr">
        <is>
          <t>0</t>
        </is>
      </c>
      <c r="E63" s="5" t="inlineStr">
        <is>
          <t>1.000,00</t>
        </is>
      </c>
      <c r="F63" s="4" t="inlineStr">
        <is>
          <t>500.00</t>
        </is>
      </c>
    </row>
    <row collapsed="false" customFormat="false" customHeight="false" hidden="false" ht="12.1" outlineLevel="0" r="64">
      <c r="A64" s="5" t="s">
        <f>=HYPERLINK("https://www.leilaoonline.net/lote/detalhe/236731", "098")</f>
      </c>
      <c r="B64" s="4" t="s">
        <f>=HYPERLINK("https://www.leilaoonline.net/lote/detalhe/236731", "FRISADEIRA AUTOMÁTICA")</f>
      </c>
      <c r="C64" s="4" t="inlineStr">
        <is>
          <t>Não vendido</t>
        </is>
      </c>
      <c r="D64" s="4" t="inlineStr">
        <is>
          <t>0</t>
        </is>
      </c>
      <c r="E64" s="5" t="inlineStr">
        <is>
          <t>2.500,00</t>
        </is>
      </c>
      <c r="F64" s="4" t="inlineStr">
        <is>
          <t>500.00</t>
        </is>
      </c>
    </row>
    <row collapsed="false" customFormat="false" customHeight="false" hidden="false" ht="12.1" outlineLevel="0" r="65">
      <c r="A65" s="5" t="s">
        <f>=HYPERLINK("https://www.leilaoonline.net/lote/detalhe/236732", "100")</f>
      </c>
      <c r="B65" s="4" t="s">
        <f>=HYPERLINK("https://www.leilaoonline.net/lote/detalhe/236732", "BALANÇA WELMY 200KG ")</f>
      </c>
      <c r="C65" s="4" t="inlineStr">
        <is>
          <t>Não vendido</t>
        </is>
      </c>
      <c r="D65" s="4" t="inlineStr">
        <is>
          <t>0</t>
        </is>
      </c>
      <c r="E65" s="5" t="inlineStr">
        <is>
          <t>500,00</t>
        </is>
      </c>
      <c r="F65" s="4" t="inlineStr">
        <is>
          <t>250.00</t>
        </is>
      </c>
    </row>
    <row collapsed="false" customFormat="false" customHeight="false" hidden="false" ht="12.1" outlineLevel="0" r="66">
      <c r="A66" s="5" t="s">
        <f>=HYPERLINK("https://www.leilaoonline.net/lote/detalhe/236727", "103")</f>
      </c>
      <c r="B66" s="4" t="s">
        <f>=HYPERLINK("https://www.leilaoonline.net/lote/detalhe/236727", "TERMOSOLDA 3900W")</f>
      </c>
      <c r="C66" s="4" t="inlineStr">
        <is>
          <t>Não vendido</t>
        </is>
      </c>
      <c r="D66" s="4" t="inlineStr">
        <is>
          <t>0</t>
        </is>
      </c>
      <c r="E66" s="5" t="inlineStr">
        <is>
          <t>1.000,00</t>
        </is>
      </c>
      <c r="F66" s="4" t="inlineStr">
        <is>
          <t>500.00</t>
        </is>
      </c>
    </row>
    <row collapsed="false" customFormat="false" customHeight="false" hidden="false" ht="12.1" outlineLevel="0" r="67">
      <c r="A67" s="5" t="s">
        <f>=HYPERLINK("https://www.leilaoonline.net/lote/detalhe/236725", "105")</f>
      </c>
      <c r="B67" s="4" t="s">
        <f>=HYPERLINK("https://www.leilaoonline.net/lote/detalhe/236725", "QUEIMADOR DE COMBUSTÍVEL GLP PARA CALDEIRA TENGE")</f>
      </c>
      <c r="C67" s="4" t="inlineStr">
        <is>
          <t>Não vendido</t>
        </is>
      </c>
      <c r="D67" s="4" t="inlineStr">
        <is>
          <t>0</t>
        </is>
      </c>
      <c r="E67" s="5" t="inlineStr">
        <is>
          <t>2.000,00</t>
        </is>
      </c>
      <c r="F67" s="4" t="inlineStr">
        <is>
          <t>500.00</t>
        </is>
      </c>
    </row>
    <row collapsed="false" customFormat="false" customHeight="false" hidden="false" ht="12.1" outlineLevel="0" r="68">
      <c r="A68" s="5" t="s">
        <f>=HYPERLINK("https://www.leilaoonline.net/lote/detalhe/236726", "107")</f>
      </c>
      <c r="B68" s="4" t="s">
        <f>=HYPERLINK("https://www.leilaoonline.net/lote/detalhe/236726", "TESOURA PARA CHAPAS MANUAL")</f>
      </c>
      <c r="C68" s="4" t="inlineStr">
        <is>
          <t>Não vendido</t>
        </is>
      </c>
      <c r="D68" s="4" t="inlineStr">
        <is>
          <t>0</t>
        </is>
      </c>
      <c r="E68" s="5" t="inlineStr">
        <is>
          <t>250,00</t>
        </is>
      </c>
      <c r="F68" s="4" t="inlineStr">
        <is>
          <t>250.00</t>
        </is>
      </c>
    </row>
    <row collapsed="false" customFormat="false" customHeight="false" hidden="false" ht="12.1" outlineLevel="0" r="69">
      <c r="A69" s="5" t="s">
        <f>=HYPERLINK("https://www.leilaoonline.net/lote/detalhe/236728", "110")</f>
      </c>
      <c r="B69" s="4" t="s">
        <f>=HYPERLINK("https://www.leilaoonline.net/lote/detalhe/236728", "NOBREAK")</f>
      </c>
      <c r="C69" s="4" t="inlineStr">
        <is>
          <t>Não vendido</t>
        </is>
      </c>
      <c r="D69" s="4" t="inlineStr">
        <is>
          <t>0</t>
        </is>
      </c>
      <c r="E69" s="5" t="inlineStr">
        <is>
          <t>500,00</t>
        </is>
      </c>
      <c r="F69" s="4" t="inlineStr">
        <is>
          <t>250.00</t>
        </is>
      </c>
    </row>
    <row collapsed="false" customFormat="false" customHeight="false" hidden="false" ht="12.1" outlineLevel="0" r="70">
      <c r="A70" s="5" t="s">
        <f>=HYPERLINK("https://www.leilaoonline.net/lote/detalhe/236730", "113")</f>
      </c>
      <c r="B70" s="4" t="s">
        <f>=HYPERLINK("https://www.leilaoonline.net/lote/detalhe/236730", "MOLDE EM ALUMÍNIO PARA ROTOMOLDAGEM")</f>
      </c>
      <c r="C70" s="4" t="inlineStr">
        <is>
          <t>Não vendido</t>
        </is>
      </c>
      <c r="D70" s="4" t="inlineStr">
        <is>
          <t>0</t>
        </is>
      </c>
      <c r="E70" s="5" t="inlineStr">
        <is>
          <t>1.500,00</t>
        </is>
      </c>
      <c r="F70" s="4" t="inlineStr">
        <is>
          <t>500.00</t>
        </is>
      </c>
    </row>
    <row collapsed="false" customFormat="false" customHeight="false" hidden="false" ht="12.1" outlineLevel="0" r="71">
      <c r="A71" s="5" t="s">
        <f>=HYPERLINK("https://www.leilaoonline.net/lote/detalhe/236737", "115")</f>
      </c>
      <c r="B71" s="4" t="s">
        <f>=HYPERLINK("https://www.leilaoonline.net/lote/detalhe/236737", "BALANÇA DIGITAL 5000KG; PLATAFORMA C/ GAVETA 200CM X 100CM / 360CM X 100CM")</f>
      </c>
      <c r="C71" s="4" t="inlineStr">
        <is>
          <t>Não vendido</t>
        </is>
      </c>
      <c r="D71" s="4" t="inlineStr">
        <is>
          <t>2</t>
        </is>
      </c>
      <c r="E71" s="5" t="inlineStr">
        <is>
          <t>4.000,00</t>
        </is>
      </c>
      <c r="F71" s="4" t="inlineStr">
        <is>
          <t>500.00</t>
        </is>
      </c>
    </row>
    <row collapsed="false" customFormat="false" customHeight="false" hidden="false" ht="12.1" outlineLevel="0" r="72">
      <c r="A72" s="5" t="s">
        <f>=HYPERLINK("https://www.leilaoonline.net/lote/detalhe/236735", "117")</f>
      </c>
      <c r="B72" s="4" t="s">
        <f>=HYPERLINK("https://www.leilaoonline.net/lote/detalhe/236735", "PISTÃO HIDRÁULICO (160 x 20CM DIÂMETRO DO ÊMBOLO)")</f>
      </c>
      <c r="C72" s="4" t="inlineStr">
        <is>
          <t>Não vendido</t>
        </is>
      </c>
      <c r="D72" s="4" t="inlineStr">
        <is>
          <t>0</t>
        </is>
      </c>
      <c r="E72" s="5" t="inlineStr">
        <is>
          <t>2.000,00</t>
        </is>
      </c>
      <c r="F72" s="4" t="inlineStr">
        <is>
          <t>500.00</t>
        </is>
      </c>
    </row>
    <row collapsed="false" customFormat="false" customHeight="false" hidden="false" ht="12.1" outlineLevel="0" r="73">
      <c r="A73" s="5" t="s">
        <f>=HYPERLINK("https://www.leilaoonline.net/lote/detalhe/236739", "120")</f>
      </c>
      <c r="B73" s="4" t="s">
        <f>=HYPERLINK("https://www.leilaoonline.net/lote/detalhe/236739", "MISTURADOR ALIMENTÍCIO EM AÇO INÓX FERMENTO")</f>
      </c>
      <c r="C73" s="4" t="inlineStr">
        <is>
          <t>Não vendido</t>
        </is>
      </c>
      <c r="D73" s="4" t="inlineStr">
        <is>
          <t>0</t>
        </is>
      </c>
      <c r="E73" s="5" t="inlineStr">
        <is>
          <t>4.000,00</t>
        </is>
      </c>
      <c r="F73" s="4" t="inlineStr">
        <is>
          <t>500.00</t>
        </is>
      </c>
    </row>
    <row collapsed="false" customFormat="false" customHeight="false" hidden="false" ht="12.1" outlineLevel="0" r="74">
      <c r="A74" s="5" t="s">
        <f>=HYPERLINK("https://www.leilaoonline.net/lote/detalhe/236736", "121")</f>
      </c>
      <c r="B74" s="4" t="s">
        <f>=HYPERLINK("https://www.leilaoonline.net/lote/detalhe/236736", "MISTURADOR DE HÉLICE COM MOTOR DE 30 CV HP 1100 RPM")</f>
      </c>
      <c r="C74" s="4" t="inlineStr">
        <is>
          <t>Não vendido</t>
        </is>
      </c>
      <c r="D74" s="4" t="inlineStr">
        <is>
          <t>0</t>
        </is>
      </c>
      <c r="E74" s="5" t="inlineStr">
        <is>
          <t>1.500,00</t>
        </is>
      </c>
      <c r="F74" s="4" t="inlineStr">
        <is>
          <t>500.00</t>
        </is>
      </c>
    </row>
    <row collapsed="false" customFormat="false" customHeight="false" hidden="false" ht="12.1" outlineLevel="0" r="75">
      <c r="A75" s="5" t="s">
        <f>=HYPERLINK("https://www.leilaoonline.net/lote/detalhe/236729", "123")</f>
      </c>
      <c r="B75" s="4" t="s">
        <f>=HYPERLINK("https://www.leilaoonline.net/lote/detalhe/236729", "CENTRÍFUGA PARA MOLDE")</f>
      </c>
      <c r="C75" s="4" t="inlineStr">
        <is>
          <t>Não vendido</t>
        </is>
      </c>
      <c r="D75" s="4" t="inlineStr">
        <is>
          <t>0</t>
        </is>
      </c>
      <c r="E75" s="5" t="inlineStr">
        <is>
          <t>1.000,00</t>
        </is>
      </c>
      <c r="F75" s="4" t="inlineStr">
        <is>
          <t>500.00</t>
        </is>
      </c>
    </row>
    <row collapsed="false" customFormat="false" customHeight="false" hidden="false" ht="12.1" outlineLevel="0" r="76">
      <c r="A76" s="5" t="s">
        <f>=HYPERLINK("https://www.leilaoonline.net/lote/detalhe/236738", "125")</f>
      </c>
      <c r="B76" s="4" t="s">
        <f>=HYPERLINK("https://www.leilaoonline.net/lote/detalhe/236738", "ARMÁRIO PARA FERRAMENTAS (PESO: APROX. 200KG/PRIMEIRA FOTO CORRESPONDE AO LOTE, OUTRAS FOTOS SÃO ILUSTRATIVAS, DE UM MODELO IDÊNTICO)")</f>
      </c>
      <c r="C76" s="4" t="inlineStr">
        <is>
          <t>Não vendido</t>
        </is>
      </c>
      <c r="D76" s="4" t="inlineStr">
        <is>
          <t>0</t>
        </is>
      </c>
      <c r="E76" s="5" t="inlineStr">
        <is>
          <t>250,00</t>
        </is>
      </c>
      <c r="F76" s="4" t="inlineStr">
        <is>
          <t>250.00</t>
        </is>
      </c>
    </row>
    <row collapsed="false" customFormat="false" customHeight="false" hidden="false" ht="12.1" outlineLevel="0" r="77">
      <c r="A77" s="5" t="s">
        <f>=HYPERLINK("https://www.leilaoonline.net/lote/detalhe/236748", "126")</f>
      </c>
      <c r="B77" s="4" t="s">
        <f>=HYPERLINK("https://www.leilaoonline.net/lote/detalhe/236748", "ARMÁRIO PARA FERRAMENTAS (PESO: APROX. 200KG/PRIMEIRA FOTO CORRESPONDE AO LOTE, OUTRAS FOTOS SÃO ILUSTRATIVAS, DE UM MODELO IDÊNTICO)")</f>
      </c>
      <c r="C77" s="4" t="inlineStr">
        <is>
          <t>Não vendido</t>
        </is>
      </c>
      <c r="D77" s="4" t="inlineStr">
        <is>
          <t>0</t>
        </is>
      </c>
      <c r="E77" s="5" t="inlineStr">
        <is>
          <t>250,00</t>
        </is>
      </c>
      <c r="F77" s="4" t="inlineStr">
        <is>
          <t>250.00</t>
        </is>
      </c>
    </row>
    <row collapsed="false" customFormat="false" customHeight="false" hidden="false" ht="12.1" outlineLevel="0" r="78">
      <c r="A78" s="5" t="s">
        <f>=HYPERLINK("https://www.leilaoonline.net/lote/detalhe/236743", "128")</f>
      </c>
      <c r="B78" s="4" t="s">
        <f>=HYPERLINK("https://www.leilaoonline.net/lote/detalhe/236743", "SECADOR DE MATERIAL PLÁSTICO 200KG YANN BANG")</f>
      </c>
      <c r="C78" s="4" t="inlineStr">
        <is>
          <t>Não vendido</t>
        </is>
      </c>
      <c r="D78" s="4" t="inlineStr">
        <is>
          <t>0</t>
        </is>
      </c>
      <c r="E78" s="5" t="inlineStr">
        <is>
          <t>2.000,00</t>
        </is>
      </c>
      <c r="F78" s="4" t="inlineStr">
        <is>
          <t>500.00</t>
        </is>
      </c>
    </row>
    <row collapsed="false" customFormat="false" customHeight="false" hidden="false" ht="12.1" outlineLevel="0" r="79">
      <c r="A79" s="5" t="s">
        <f>=HYPERLINK("https://www.leilaoonline.net/lote/detalhe/236746", "130")</f>
      </c>
      <c r="B79" s="4" t="s">
        <f>=HYPERLINK("https://www.leilaoonline.net/lote/detalhe/236746", "CONCHA CLAMSHELL; CAPACIDADE APROXIMADA DE 0.5 M3")</f>
      </c>
      <c r="C79" s="4" t="inlineStr">
        <is>
          <t>Não vendido</t>
        </is>
      </c>
      <c r="D79" s="4" t="inlineStr">
        <is>
          <t>0</t>
        </is>
      </c>
      <c r="E79" s="5" t="inlineStr">
        <is>
          <t>1.000,00</t>
        </is>
      </c>
      <c r="F79" s="4" t="inlineStr">
        <is>
          <t>500.00</t>
        </is>
      </c>
    </row>
    <row collapsed="false" customFormat="false" customHeight="false" hidden="false" ht="12.1" outlineLevel="0" r="80">
      <c r="A80" s="5" t="s">
        <f>=HYPERLINK("https://www.leilaoonline.net/lote/detalhe/236744", "133")</f>
      </c>
      <c r="B80" s="4" t="s">
        <f>=HYPERLINK("https://www.leilaoonline.net/lote/detalhe/236744", "TRANSFORMADOR INDIVIDUALIZADO 70KVA")</f>
      </c>
      <c r="C80" s="4" t="inlineStr">
        <is>
          <t>Não vendido</t>
        </is>
      </c>
      <c r="D80" s="4" t="inlineStr">
        <is>
          <t>0</t>
        </is>
      </c>
      <c r="E80" s="5" t="inlineStr">
        <is>
          <t>1.500,00</t>
        </is>
      </c>
      <c r="F80" s="4" t="inlineStr">
        <is>
          <t>500.00</t>
        </is>
      </c>
    </row>
    <row collapsed="false" customFormat="false" customHeight="false" hidden="false" ht="12.1" outlineLevel="0" r="81">
      <c r="A81" s="5" t="s">
        <f>=HYPERLINK("https://www.leilaoonline.net/lote/detalhe/236741", "137")</f>
      </c>
      <c r="B81" s="4" t="s">
        <f>=HYPERLINK("https://www.leilaoonline.net/lote/detalhe/236741", "MASTRO PARA BANDEIRA 10M")</f>
      </c>
      <c r="C81" s="4" t="inlineStr">
        <is>
          <t>Não vendido</t>
        </is>
      </c>
      <c r="D81" s="4" t="inlineStr">
        <is>
          <t>0</t>
        </is>
      </c>
      <c r="E81" s="5" t="inlineStr">
        <is>
          <t>1.000,00</t>
        </is>
      </c>
      <c r="F81" s="4" t="inlineStr">
        <is>
          <t>500.00</t>
        </is>
      </c>
    </row>
    <row collapsed="false" customFormat="false" customHeight="false" hidden="false" ht="12.1" outlineLevel="0" r="82">
      <c r="A82" s="5" t="s">
        <f>=HYPERLINK("https://www.leilaoonline.net/lote/detalhe/236750", "140")</f>
      </c>
      <c r="B82" s="4" t="s">
        <f>=HYPERLINK("https://www.leilaoonline.net/lote/detalhe/236750", "REDUTOR ZPME 1:26")</f>
      </c>
      <c r="C82" s="4" t="inlineStr">
        <is>
          <t>Não vendido</t>
        </is>
      </c>
      <c r="D82" s="4" t="inlineStr">
        <is>
          <t>0</t>
        </is>
      </c>
      <c r="E82" s="5" t="inlineStr">
        <is>
          <t>1.000,00</t>
        </is>
      </c>
      <c r="F82" s="4" t="inlineStr">
        <is>
          <t>500.00</t>
        </is>
      </c>
    </row>
    <row collapsed="false" customFormat="false" customHeight="false" hidden="false" ht="12.1" outlineLevel="0" r="83">
      <c r="A83" s="5" t="s">
        <f>=HYPERLINK("https://www.leilaoonline.net/lote/detalhe/236751", "143")</f>
      </c>
      <c r="B83" s="4" t="s">
        <f>=HYPERLINK("https://www.leilaoonline.net/lote/detalhe/236751", "RACK FECHADO SERVIDOR")</f>
      </c>
      <c r="C83" s="4" t="inlineStr">
        <is>
          <t>Não vendido</t>
        </is>
      </c>
      <c r="D83" s="4" t="inlineStr">
        <is>
          <t>0</t>
        </is>
      </c>
      <c r="E83" s="5" t="inlineStr">
        <is>
          <t>1.000,00</t>
        </is>
      </c>
      <c r="F83" s="4" t="inlineStr">
        <is>
          <t>250.00</t>
        </is>
      </c>
    </row>
    <row collapsed="false" customFormat="false" customHeight="false" hidden="false" ht="12.1" outlineLevel="0" r="84">
      <c r="A84" s="5" t="s">
        <f>=HYPERLINK("https://www.leilaoonline.net/lote/detalhe/236742", "145")</f>
      </c>
      <c r="B84" s="4" t="s">
        <f>=HYPERLINK("https://www.leilaoonline.net/lote/detalhe/236742", "LOTE COM 7 ARQUIVOS PARA ESCRITÓRIO ")</f>
      </c>
      <c r="C84" s="4" t="inlineStr">
        <is>
          <t>Não vendido</t>
        </is>
      </c>
      <c r="D84" s="4" t="inlineStr">
        <is>
          <t>0</t>
        </is>
      </c>
      <c r="E84" s="5" t="inlineStr">
        <is>
          <t>500,00</t>
        </is>
      </c>
      <c r="F84" s="4" t="inlineStr">
        <is>
          <t>250.00</t>
        </is>
      </c>
    </row>
    <row collapsed="false" customFormat="false" customHeight="false" hidden="false" ht="12.1" outlineLevel="0" r="85">
      <c r="A85" s="5" t="s">
        <f>=HYPERLINK("https://www.leilaoonline.net/lote/detalhe/236740", "147")</f>
      </c>
      <c r="B85" s="4" t="s">
        <f>=HYPERLINK("https://www.leilaoonline.net/lote/detalhe/236740", "BANCO DE MADEIRA REFORÇADO PARA VESTIÁRIO 300CM X 30CM")</f>
      </c>
      <c r="C85" s="4" t="inlineStr">
        <is>
          <t>Não vendido</t>
        </is>
      </c>
      <c r="D85" s="4" t="inlineStr">
        <is>
          <t>0</t>
        </is>
      </c>
      <c r="E85" s="5" t="inlineStr">
        <is>
          <t>250,00</t>
        </is>
      </c>
      <c r="F85" s="4" t="inlineStr">
        <is>
          <t>250.00</t>
        </is>
      </c>
    </row>
    <row collapsed="false" customFormat="false" customHeight="false" hidden="false" ht="12.1" outlineLevel="0" r="86">
      <c r="A86" s="5" t="s">
        <f>=HYPERLINK("https://www.leilaoonline.net/lote/detalhe/236753", "150")</f>
      </c>
      <c r="B86" s="4" t="s">
        <f>=HYPERLINK("https://www.leilaoonline.net/lote/detalhe/236753", "CATRACA TORNIQUETE")</f>
      </c>
      <c r="C86" s="4" t="inlineStr">
        <is>
          <t>Não vendido</t>
        </is>
      </c>
      <c r="D86" s="4" t="inlineStr">
        <is>
          <t>0</t>
        </is>
      </c>
      <c r="E86" s="5" t="inlineStr">
        <is>
          <t>1.000,00</t>
        </is>
      </c>
      <c r="F86" s="4" t="inlineStr">
        <is>
          <t>500.00</t>
        </is>
      </c>
    </row>
    <row collapsed="false" customFormat="false" customHeight="false" hidden="false" ht="12.1" outlineLevel="0" r="87">
      <c r="A87" s="5" t="s">
        <f>=HYPERLINK("https://www.leilaoonline.net/lote/detalhe/236754", "155")</f>
      </c>
      <c r="B87" s="4" t="s">
        <f>=HYPERLINK("https://www.leilaoonline.net/lote/detalhe/236754", "CARRINHO PARA FERRAMENTAS MECÂNICO ")</f>
      </c>
      <c r="C87" s="4" t="inlineStr">
        <is>
          <t>Não vendido</t>
        </is>
      </c>
      <c r="D87" s="4" t="inlineStr">
        <is>
          <t>0</t>
        </is>
      </c>
      <c r="E87" s="5" t="inlineStr">
        <is>
          <t>750,00</t>
        </is>
      </c>
      <c r="F87" s="4" t="inlineStr">
        <is>
          <t>250.00</t>
        </is>
      </c>
    </row>
    <row collapsed="false" customFormat="false" customHeight="false" hidden="false" ht="12.1" outlineLevel="0" r="88">
      <c r="A88" s="5" t="s">
        <f>=HYPERLINK("https://www.leilaoonline.net/lote/detalhe/236755", "156")</f>
      </c>
      <c r="B88" s="4" t="s">
        <f>=HYPERLINK("https://www.leilaoonline.net/lote/detalhe/236755", "CARRINHO PARA FERRAMENTAS MECÂNICO")</f>
      </c>
      <c r="C88" s="4" t="inlineStr">
        <is>
          <t>Não vendido</t>
        </is>
      </c>
      <c r="D88" s="4" t="inlineStr">
        <is>
          <t>0</t>
        </is>
      </c>
      <c r="E88" s="5" t="inlineStr">
        <is>
          <t>750,00</t>
        </is>
      </c>
      <c r="F88" s="4" t="inlineStr">
        <is>
          <t>250.00</t>
        </is>
      </c>
    </row>
    <row collapsed="false" customFormat="false" customHeight="false" hidden="false" ht="12.1" outlineLevel="0" r="89">
      <c r="A89" s="5" t="s">
        <f>=HYPERLINK("https://www.leilaoonline.net/lote/detalhe/236757", "157")</f>
      </c>
      <c r="B89" s="4" t="s">
        <f>=HYPERLINK("https://www.leilaoonline.net/lote/detalhe/236757", "CARRINHO DE MECÂNICO PARA MOVIMENTAÇÃO DE VEÍCULOS")</f>
      </c>
      <c r="C89" s="4" t="inlineStr">
        <is>
          <t>Não vendido</t>
        </is>
      </c>
      <c r="D89" s="4" t="inlineStr">
        <is>
          <t>0</t>
        </is>
      </c>
      <c r="E89" s="5" t="inlineStr">
        <is>
          <t>750,00</t>
        </is>
      </c>
      <c r="F89" s="4" t="inlineStr">
        <is>
          <t>250.00</t>
        </is>
      </c>
    </row>
    <row collapsed="false" customFormat="false" customHeight="false" hidden="false" ht="12.1" outlineLevel="0" r="90">
      <c r="A90" s="5" t="s">
        <f>=HYPERLINK("https://www.leilaoonline.net/lote/detalhe/236758", "158")</f>
      </c>
      <c r="B90" s="4" t="s">
        <f>=HYPERLINK("https://www.leilaoonline.net/lote/detalhe/236758", "CARRINHO DE MECÂNICO PARA MOVIMENTAÇÃO DE VEÍCULOS")</f>
      </c>
      <c r="C90" s="4" t="inlineStr">
        <is>
          <t>Não vendido</t>
        </is>
      </c>
      <c r="D90" s="4" t="inlineStr">
        <is>
          <t>0</t>
        </is>
      </c>
      <c r="E90" s="5" t="inlineStr">
        <is>
          <t>750,00</t>
        </is>
      </c>
      <c r="F90" s="4" t="inlineStr">
        <is>
          <t>250.00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2026-09-11T00:07:20.00Z</dcterms:created>
  <dc:creator>Tellks Tecnologia</dc:creator>
  <cp:revision>0</cp:revision>
</cp:coreProperties>
</file>