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15/08/2024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=HYPERLINK("https://www.leilaoonline.net/lote/detalhe/243406", "001")</f>
      </c>
      <c r="B11" s="4" t="s">
        <f>=HYPERLINK("https://www.leilaoonline.net/lote/detalhe/243406", "[ VÍDEO ] ESCAVADEIRA CAT 305.5 (Aprox. 5.500 Kg)  Motor Cat C2.4 Diesel. Esteiras e material rodante em bom estado. Ar gelando. Ano 2016. Aprox. 4.800 h")</f>
      </c>
      <c r="C11" s="4" t="inlineStr">
        <is>
          <t>Não vendido</t>
        </is>
      </c>
      <c r="D11" s="4" t="inlineStr">
        <is>
          <t>163</t>
        </is>
      </c>
      <c r="E11" s="5" t="inlineStr">
        <is>
          <t>181.000,00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=HYPERLINK("https://www.leilaoonline.net/lote/detalhe/243338", "002")</f>
      </c>
      <c r="B12" s="4" t="s">
        <f>=HYPERLINK("https://www.leilaoonline.net/lote/detalhe/243338", " TRATOR DE ESTEIRA CATERPILLAR D9H COM MOTOR 3408 OPERACIONAL")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50.500,00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=HYPERLINK("https://www.leilaoonline.net/lote/detalhe/243378", "003")</f>
      </c>
      <c r="B13" s="4" t="s">
        <f>=HYPERLINK("https://www.leilaoonline.net/lote/detalhe/243378", " ROLO COMPACTADOR DYNAPAC LR100")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31.000,00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=HYPERLINK("https://www.leilaoonline.net/lote/detalhe/243306", "004")</f>
      </c>
      <c r="B14" s="4" t="s">
        <f>=HYPERLINK("https://www.leilaoonline.net/lote/detalhe/243306", " REBOCADOR MARCA RUCKER OPERACIONAL")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10.500,00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=HYPERLINK("https://www.leilaoonline.net/lote/detalhe/243254", "005")</f>
      </c>
      <c r="B15" s="4" t="s">
        <f>=HYPERLINK("https://www.leilaoonline.net/lote/detalhe/243254", "[ VÍDEO ] COROA DE GIRO FIATALLIS FX215")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=HYPERLINK("https://www.leilaoonline.net/lote/detalhe/243555", "006")</f>
      </c>
      <c r="B16" s="4" t="s">
        <f>=HYPERLINK("https://www.leilaoonline.net/lote/detalhe/243555", " TRUQUE COMPLETO D6T")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8.000,00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=HYPERLINK("https://www.leilaoonline.net/lote/detalhe/243388", "010")</f>
      </c>
      <c r="B17" s="4" t="s">
        <f>=HYPERLINK("https://www.leilaoonline.net/lote/detalhe/243388", "TRANSMISSÃO 950G, 962G, 938G")</f>
      </c>
      <c r="C17" s="4" t="inlineStr">
        <is>
          <t>Não vendido</t>
        </is>
      </c>
      <c r="D17" s="4" t="inlineStr">
        <is>
          <t>27</t>
        </is>
      </c>
      <c r="E17" s="5" t="inlineStr">
        <is>
          <t>6.200,00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=HYPERLINK("https://www.leilaoonline.net/lote/detalhe/243273", "012")</f>
      </c>
      <c r="B18" s="4" t="s">
        <f>=HYPERLINK("https://www.leilaoonline.net/lote/detalhe/243273", " EIXO DIFERENCIAL DIANTEIRO DE 966H")</f>
      </c>
      <c r="C18" s="4" t="inlineStr">
        <is>
          <t>Não vendido</t>
        </is>
      </c>
      <c r="D18" s="4" t="inlineStr">
        <is>
          <t>5</t>
        </is>
      </c>
      <c r="E18" s="5" t="inlineStr">
        <is>
          <t>1.800,00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=HYPERLINK("https://www.leilaoonline.net/lote/detalhe/243386", "013")</f>
      </c>
      <c r="B19" s="4" t="s">
        <f>=HYPERLINK("https://www.leilaoonline.net/lote/detalhe/243386", " LÂMINA TRATOR DE ESTEIRA D65")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1.400,00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=HYPERLINK("https://www.leilaoonline.net/lote/detalhe/243307", "014")</f>
      </c>
      <c r="B20" s="4" t="s">
        <f>=HYPERLINK("https://www.leilaoonline.net/lote/detalhe/243307", "CABINE FECHADA PARA PÁ CARREGADEIRA DIVERSA")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1.200,00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=HYPERLINK("https://www.leilaoonline.net/lote/detalhe/243289", "016")</f>
      </c>
      <c r="B21" s="4" t="s">
        <f>=HYPERLINK("https://www.leilaoonline.net/lote/detalhe/243289", " CONJUNTO DE BOMBAS 950G, DIREÇÃO, TRANSMISSÃO E HIDRAULICO ")</f>
      </c>
      <c r="C21" s="4" t="inlineStr">
        <is>
          <t>Não vendido</t>
        </is>
      </c>
      <c r="D21" s="4" t="inlineStr">
        <is>
          <t>7</t>
        </is>
      </c>
      <c r="E21" s="5" t="inlineStr">
        <is>
          <t>2.200,00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=HYPERLINK("https://www.leilaoonline.net/lote/detalhe/243256", "017")</f>
      </c>
      <c r="B22" s="4" t="s">
        <f>=HYPERLINK("https://www.leilaoonline.net/lote/detalhe/243256", " BOMBA DA TRANSMISSÃO D6T 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1.200,00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=HYPERLINK("https://www.leilaoonline.net/lote/detalhe/243292", "018")</f>
      </c>
      <c r="B23" s="4" t="s">
        <f>=HYPERLINK("https://www.leilaoonline.net/lote/detalhe/243292", " BOMBA HIDRAULICA D6T 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1.200,00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=HYPERLINK("https://www.leilaoonline.net/lote/detalhe/243277", "019")</f>
      </c>
      <c r="B24" s="4" t="s">
        <f>=HYPERLINK("https://www.leilaoonline.net/lote/detalhe/243277", "TORQUE DE D4D")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1.200,00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=HYPERLINK("https://www.leilaoonline.net/lote/detalhe/243255", "020")</f>
      </c>
      <c r="B25" s="4" t="s">
        <f>=HYPERLINK("https://www.leilaoonline.net/lote/detalhe/243255", " ROLETES MEIA VIDA 345C LOTE")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=HYPERLINK("https://www.leilaoonline.net/lote/detalhe/243287", "023")</f>
      </c>
      <c r="B26" s="4" t="s">
        <f>=HYPERLINK("https://www.leilaoonline.net/lote/detalhe/243287", " GRUPO DE VALVULA VOLVO 210 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1.200,00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=HYPERLINK("https://www.leilaoonline.net/lote/detalhe/243301", "024")</f>
      </c>
      <c r="B27" s="4" t="s">
        <f>=HYPERLINK("https://www.leilaoonline.net/lote/detalhe/243301", " MOTOR MERCEDES OM352")</f>
      </c>
      <c r="C27" s="4" t="inlineStr">
        <is>
          <t>Não vendido</t>
        </is>
      </c>
      <c r="D27" s="4" t="inlineStr">
        <is>
          <t>13</t>
        </is>
      </c>
      <c r="E27" s="5" t="inlineStr">
        <is>
          <t>3.400,00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=HYPERLINK("https://www.leilaoonline.net/lote/detalhe/243298", "025")</f>
      </c>
      <c r="B28" s="4" t="s">
        <f>=HYPERLINK("https://www.leilaoonline.net/lote/detalhe/243298", " COMANDO HIDRÁULICO TRASEIRO JCB  ")</f>
      </c>
      <c r="C28" s="4" t="inlineStr">
        <is>
          <t>Não vendido</t>
        </is>
      </c>
      <c r="D28" s="4" t="inlineStr">
        <is>
          <t>10</t>
        </is>
      </c>
      <c r="E28" s="5" t="inlineStr">
        <is>
          <t>2.800,00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=HYPERLINK("https://www.leilaoonline.net/lote/detalhe/243296", "026")</f>
      </c>
      <c r="B29" s="4" t="s">
        <f>=HYPERLINK("https://www.leilaoonline.net/lote/detalhe/243296", " COMANDO HIDRÁULICO DIANTEIRO RETRO 420")</f>
      </c>
      <c r="C29" s="4" t="inlineStr">
        <is>
          <t>Não vendido</t>
        </is>
      </c>
      <c r="D29" s="4" t="inlineStr">
        <is>
          <t>4</t>
        </is>
      </c>
      <c r="E29" s="5" t="inlineStr">
        <is>
          <t>1.600,00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=HYPERLINK("https://www.leilaoonline.net/lote/detalhe/243300", "027")</f>
      </c>
      <c r="B30" s="4" t="s">
        <f>=HYPERLINK("https://www.leilaoonline.net/lote/detalhe/243300", " COMANDO HIDRÁULICO TRASEIRO RETRO 420")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1.200,00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=HYPERLINK("https://www.leilaoonline.net/lote/detalhe/243284", "028")</f>
      </c>
      <c r="B31" s="4" t="s">
        <f>=HYPERLINK("https://www.leilaoonline.net/lote/detalhe/243284", " MOTOR 3066 PARCIAL ")</f>
      </c>
      <c r="C31" s="4" t="inlineStr">
        <is>
          <t>Não vendido</t>
        </is>
      </c>
      <c r="D31" s="4" t="inlineStr">
        <is>
          <t>7</t>
        </is>
      </c>
      <c r="E31" s="5" t="inlineStr">
        <is>
          <t>2.200,00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=HYPERLINK("https://www.leilaoonline.net/lote/detalhe/243257", "029")</f>
      </c>
      <c r="B32" s="4" t="s">
        <f>=HYPERLINK("https://www.leilaoonline.net/lote/detalhe/243257", " COMANDO HIDRAULICO 950G 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1.400,00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=HYPERLINK("https://www.leilaoonline.net/lote/detalhe/243258", "030")</f>
      </c>
      <c r="B33" s="4" t="s">
        <f>=HYPERLINK("https://www.leilaoonline.net/lote/detalhe/243258", " COMANDO DA TRANSMISSÃO 950G 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1.200,00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=HYPERLINK("https://www.leilaoonline.net/lote/detalhe/243259", "031")</f>
      </c>
      <c r="B34" s="4" t="s">
        <f>=HYPERLINK("https://www.leilaoonline.net/lote/detalhe/243259", "MOTOR DE HÉLICE CAT 330")</f>
      </c>
      <c r="C34" s="4" t="inlineStr">
        <is>
          <t>Não vendido</t>
        </is>
      </c>
      <c r="D34" s="4" t="inlineStr">
        <is>
          <t>3</t>
        </is>
      </c>
      <c r="E34" s="5" t="inlineStr">
        <is>
          <t>1.400,00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=HYPERLINK("https://www.leilaoonline.net/lote/detalhe/243260", "032")</f>
      </c>
      <c r="B35" s="4" t="s">
        <f>=HYPERLINK("https://www.leilaoonline.net/lote/detalhe/243260", " BOMBA DIRECIONAL D8N 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=HYPERLINK("https://www.leilaoonline.net/lote/detalhe/243261", "033")</f>
      </c>
      <c r="B36" s="4" t="s">
        <f>=HYPERLINK("https://www.leilaoonline.net/lote/detalhe/243261", " CABINE KOMATSU PC200 VAZIA")</f>
      </c>
      <c r="C36" s="4" t="inlineStr">
        <is>
          <t>Não vendido</t>
        </is>
      </c>
      <c r="D36" s="4" t="inlineStr">
        <is>
          <t>5</t>
        </is>
      </c>
      <c r="E36" s="5" t="inlineStr">
        <is>
          <t>1.800,00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=HYPERLINK("https://www.leilaoonline.net/lote/detalhe/243262", "034")</f>
      </c>
      <c r="B37" s="4" t="s">
        <f>=HYPERLINK("https://www.leilaoonline.net/lote/detalhe/243262", " CABINE 721C VAZIA")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=HYPERLINK("https://www.leilaoonline.net/lote/detalhe/243263", "035")</f>
      </c>
      <c r="B38" s="4" t="s">
        <f>=HYPERLINK("https://www.leilaoonline.net/lote/detalhe/243263", " COROA DE GIRO KOMATSU PC-220 NO ESTADO")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1.200,00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=HYPERLINK("https://www.leilaoonline.net/lote/detalhe/243264", "036")</f>
      </c>
      <c r="B39" s="4" t="s">
        <f>=HYPERLINK("https://www.leilaoonline.net/lote/detalhe/243264", " EIXO DIANTEIRO jCB")</f>
      </c>
      <c r="C39" s="4" t="inlineStr">
        <is>
          <t>Não vendido</t>
        </is>
      </c>
      <c r="D39" s="4" t="inlineStr">
        <is>
          <t>3</t>
        </is>
      </c>
      <c r="E39" s="5" t="inlineStr">
        <is>
          <t>1.400,00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=HYPERLINK("https://www.leilaoonline.net/lote/detalhe/243265", "037")</f>
      </c>
      <c r="B40" s="4" t="s">
        <f>=HYPERLINK("https://www.leilaoonline.net/lote/detalhe/243265", " RADIADOR HIDRÁULICO 345C")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1.200,00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=HYPERLINK("https://www.leilaoonline.net/lote/detalhe/243266", "038")</f>
      </c>
      <c r="B41" s="4" t="s">
        <f>=HYPERLINK("https://www.leilaoonline.net/lote/detalhe/243266", " WATER COOLER 345")</f>
      </c>
      <c r="C41" s="4" t="inlineStr">
        <is>
          <t>Não vendido</t>
        </is>
      </c>
      <c r="D41" s="4" t="inlineStr">
        <is>
          <t>2</t>
        </is>
      </c>
      <c r="E41" s="5" t="inlineStr">
        <is>
          <t>1.200,00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=HYPERLINK("https://www.leilaoonline.net/lote/detalhe/243267", "039")</f>
      </c>
      <c r="B42" s="4" t="s">
        <f>=HYPERLINK("https://www.leilaoonline.net/lote/detalhe/243267", "MOTOR DE GIRO COM SEGUIMENTO PATROL120B")</f>
      </c>
      <c r="C42" s="4" t="inlineStr">
        <is>
          <t>Não vendido</t>
        </is>
      </c>
      <c r="D42" s="4" t="inlineStr">
        <is>
          <t>2</t>
        </is>
      </c>
      <c r="E42" s="5" t="inlineStr">
        <is>
          <t>1.200,00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=HYPERLINK("https://www.leilaoonline.net/lote/detalhe/243268", "040")</f>
      </c>
      <c r="B43" s="4" t="s">
        <f>=HYPERLINK("https://www.leilaoonline.net/lote/detalhe/243268", " MOTO BOMBA MOTOR TOYAMA 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=HYPERLINK("https://www.leilaoonline.net/lote/detalhe/243269", "041")</f>
      </c>
      <c r="B44" s="4" t="s">
        <f>=HYPERLINK("https://www.leilaoonline.net/lote/detalhe/243269", " RADIADOR DE ÁGUA E ÓLEO FX215")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1.200,00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=HYPERLINK("https://www.leilaoonline.net/lote/detalhe/243270", "042")</f>
      </c>
      <c r="B45" s="4" t="s">
        <f>=HYPERLINK("https://www.leilaoonline.net/lote/detalhe/243270", "CABINE PC200 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=HYPERLINK("https://www.leilaoonline.net/lote/detalhe/243271", "043")</f>
      </c>
      <c r="B46" s="4" t="s">
        <f>=HYPERLINK("https://www.leilaoonline.net/lote/detalhe/243271", "RADIADOR VOLVO N10")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1.200,00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=HYPERLINK("https://www.leilaoonline.net/lote/detalhe/243272", "044")</f>
      </c>
      <c r="B47" s="4" t="s">
        <f>=HYPERLINK("https://www.leilaoonline.net/lote/detalhe/243272", "RADIADOR DO TEMA TERRA  SP255")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=HYPERLINK("https://www.leilaoonline.net/lote/detalhe/243274", "045")</f>
      </c>
      <c r="B48" s="4" t="s">
        <f>=HYPERLINK("https://www.leilaoonline.net/lote/detalhe/243274", "LINK DE ARTICULAÇÃO DA CAÇAMBA 950G")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1.200,00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=HYPERLINK("https://www.leilaoonline.net/lote/detalhe/243275", "046")</f>
      </c>
      <c r="B49" s="4" t="s">
        <f>=HYPERLINK("https://www.leilaoonline.net/lote/detalhe/243275", "RIPPER D8T. PESO APROX. 4 T")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1.000,00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=HYPERLINK("https://www.leilaoonline.net/lote/detalhe/243276", "047")</f>
      </c>
      <c r="B50" s="4" t="s">
        <f>=HYPERLINK("https://www.leilaoonline.net/lote/detalhe/243276", "RADIADOR D8K")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1.000,00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=HYPERLINK("https://www.leilaoonline.net/lote/detalhe/243278", "048")</f>
      </c>
      <c r="B51" s="4" t="s">
        <f>=HYPERLINK("https://www.leilaoonline.net/lote/detalhe/243278", "COMANDO HIDRÁULICO 345C NO ESTADO")</f>
      </c>
      <c r="C51" s="4" t="inlineStr">
        <is>
          <t>Não vendido</t>
        </is>
      </c>
      <c r="D51" s="4" t="inlineStr">
        <is>
          <t>2</t>
        </is>
      </c>
      <c r="E51" s="5" t="inlineStr">
        <is>
          <t>1.200,00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=HYPERLINK("https://www.leilaoonline.net/lote/detalhe/243279", "049")</f>
      </c>
      <c r="B52" s="4" t="s">
        <f>=HYPERLINK("https://www.leilaoonline.net/lote/detalhe/243279", "COROA DE GIRO 345C")</f>
      </c>
      <c r="C52" s="4" t="inlineStr">
        <is>
          <t>Não vendido</t>
        </is>
      </c>
      <c r="D52" s="4" t="inlineStr">
        <is>
          <t>2</t>
        </is>
      </c>
      <c r="E52" s="5" t="inlineStr">
        <is>
          <t>1.200,00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=HYPERLINK("https://www.leilaoonline.net/lote/detalhe/243280", "050")</f>
      </c>
      <c r="B53" s="4" t="s">
        <f>=HYPERLINK("https://www.leilaoonline.net/lote/detalhe/243280", " CABINE VOLVO EC210 VAZIA")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=HYPERLINK("https://www.leilaoonline.net/lote/detalhe/243281", "051")</f>
      </c>
      <c r="B54" s="4" t="s">
        <f>=HYPERLINK("https://www.leilaoonline.net/lote/detalhe/243281", " RADIADOR 320B AGUA E ÓLEO ")</f>
      </c>
      <c r="C54" s="4" t="inlineStr">
        <is>
          <t>Não vendido</t>
        </is>
      </c>
      <c r="D54" s="4" t="inlineStr">
        <is>
          <t>3</t>
        </is>
      </c>
      <c r="E54" s="5" t="inlineStr">
        <is>
          <t>1.400,00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=HYPERLINK("https://www.leilaoonline.net/lote/detalhe/243282", "052")</f>
      </c>
      <c r="B55" s="4" t="s">
        <f>=HYPERLINK("https://www.leilaoonline.net/lote/detalhe/243282", " RADIADOR COMPLETO VOLVO L120E AGUA ÓLEO E INTERCOOLER 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1.000,00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=HYPERLINK("https://www.leilaoonline.net/lote/detalhe/243283", "053")</f>
      </c>
      <c r="B56" s="4" t="s">
        <f>=HYPERLINK("https://www.leilaoonline.net/lote/detalhe/243283", " BLOCO 3306 COM PLACA ESPAÇADORA ")</f>
      </c>
      <c r="C56" s="4" t="inlineStr">
        <is>
          <t>Não vendido</t>
        </is>
      </c>
      <c r="D56" s="4" t="inlineStr">
        <is>
          <t>3</t>
        </is>
      </c>
      <c r="E56" s="5" t="inlineStr">
        <is>
          <t>1.400,00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=HYPERLINK("https://www.leilaoonline.net/lote/detalhe/243285", "054")</f>
      </c>
      <c r="B57" s="4" t="s">
        <f>=HYPERLINK("https://www.leilaoonline.net/lote/detalhe/243285", "CABEÇOTE MOTOR 3406 CATERPILLAR")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1.000,00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=HYPERLINK("https://www.leilaoonline.net/lote/detalhe/243286", "055")</f>
      </c>
      <c r="B58" s="4" t="s">
        <f>=HYPERLINK("https://www.leilaoonline.net/lote/detalhe/243286", "MOTOR DE HÉLICE 950G")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=HYPERLINK("https://www.leilaoonline.net/lote/detalhe/243288", "056")</f>
      </c>
      <c r="B59" s="4" t="s">
        <f>=HYPERLINK("https://www.leilaoonline.net/lote/detalhe/243288", " MOTOR DE GIRO 345C ")</f>
      </c>
      <c r="C59" s="4" t="inlineStr">
        <is>
          <t>Não vendido</t>
        </is>
      </c>
      <c r="D59" s="4" t="inlineStr">
        <is>
          <t>7</t>
        </is>
      </c>
      <c r="E59" s="5" t="inlineStr">
        <is>
          <t>2.200,00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=HYPERLINK("https://www.leilaoonline.net/lote/detalhe/243290", "057")</f>
      </c>
      <c r="B60" s="4" t="s">
        <f>=HYPERLINK("https://www.leilaoonline.net/lote/detalhe/243290", " REDUTOR DE GIRO CAT330 ")</f>
      </c>
      <c r="C60" s="4" t="inlineStr">
        <is>
          <t>Não vendido</t>
        </is>
      </c>
      <c r="D60" s="4" t="inlineStr">
        <is>
          <t>6</t>
        </is>
      </c>
      <c r="E60" s="5" t="inlineStr">
        <is>
          <t>2.000,00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=HYPERLINK("https://www.leilaoonline.net/lote/detalhe/243291", "058")</f>
      </c>
      <c r="B61" s="4" t="s">
        <f>=HYPERLINK("https://www.leilaoonline.net/lote/detalhe/243291", " MOTOR DE HÉLICE E CARENAGEM VOLVO L120 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1.000,00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=HYPERLINK("https://www.leilaoonline.net/lote/detalhe/243294", "059")</f>
      </c>
      <c r="B62" s="4" t="s">
        <f>=HYPERLINK("https://www.leilaoonline.net/lote/detalhe/243294", " CONCHA COMPLETA COM H E PISTOES CASE W7")</f>
      </c>
      <c r="C62" s="4" t="inlineStr">
        <is>
          <t>Vendido</t>
        </is>
      </c>
      <c r="D62" s="4" t="inlineStr">
        <is>
          <t>2</t>
        </is>
      </c>
      <c r="E62" s="5" t="inlineStr">
        <is>
          <t>1.200,00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=HYPERLINK("https://www.leilaoonline.net/lote/detalhe/243295", "060")</f>
      </c>
      <c r="B63" s="4" t="s">
        <f>=HYPERLINK("https://www.leilaoonline.net/lote/detalhe/243295", " CONVERSOR JCB")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=HYPERLINK("https://www.leilaoonline.net/lote/detalhe/243297", "061")</f>
      </c>
      <c r="B64" s="4" t="s">
        <f>=HYPERLINK("https://www.leilaoonline.net/lote/detalhe/243297", " MOTOR C-12 MARÍTIMO PARCIAL  ")</f>
      </c>
      <c r="C64" s="4" t="inlineStr">
        <is>
          <t>Não vendido</t>
        </is>
      </c>
      <c r="D64" s="4" t="inlineStr">
        <is>
          <t>2</t>
        </is>
      </c>
      <c r="E64" s="5" t="inlineStr">
        <is>
          <t>1.200,00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=HYPERLINK("https://www.leilaoonline.net/lote/detalhe/243299", "062")</f>
      </c>
      <c r="B65" s="4" t="s">
        <f>=HYPERLINK("https://www.leilaoonline.net/lote/detalhe/243299", " MOTOR C-12 MARÍTIMO PARCIAL  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1.200,00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=HYPERLINK("https://www.leilaoonline.net/lote/detalhe/243302", "063")</f>
      </c>
      <c r="B66" s="4" t="s">
        <f>=HYPERLINK("https://www.leilaoonline.net/lote/detalhe/243302", " CAÇAMBA DA 950G")</f>
      </c>
      <c r="C66" s="4" t="inlineStr">
        <is>
          <t>Não vendido</t>
        </is>
      </c>
      <c r="D66" s="4" t="inlineStr">
        <is>
          <t>2</t>
        </is>
      </c>
      <c r="E66" s="5" t="inlineStr">
        <is>
          <t>1.200,00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=HYPERLINK("https://www.leilaoonline.net/lote/detalhe/243303", "064")</f>
      </c>
      <c r="B67" s="4" t="s">
        <f>=HYPERLINK("https://www.leilaoonline.net/lote/detalhe/243303", " RADIADOR DE ÁGUA 345C")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=HYPERLINK("https://www.leilaoonline.net/lote/detalhe/243305", "065")</f>
      </c>
      <c r="B68" s="4" t="s">
        <f>=HYPERLINK("https://www.leilaoonline.net/lote/detalhe/243305", "RADIADOR HIDRÁULICO HYUNDAI 757")</f>
      </c>
      <c r="C68" s="4" t="inlineStr">
        <is>
          <t>Não vendido</t>
        </is>
      </c>
      <c r="D68" s="4" t="inlineStr">
        <is>
          <t>2</t>
        </is>
      </c>
      <c r="E68" s="5" t="inlineStr">
        <is>
          <t>1.200,00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=HYPERLINK("https://www.leilaoonline.net/lote/detalhe/243308", "066")</f>
      </c>
      <c r="B69" s="4" t="s">
        <f>=HYPERLINK("https://www.leilaoonline.net/lote/detalhe/243308", "LAMINA DESLIZANTE PATROL 120B")</f>
      </c>
      <c r="C69" s="4" t="inlineStr">
        <is>
          <t>Não vendido</t>
        </is>
      </c>
      <c r="D69" s="4" t="inlineStr">
        <is>
          <t>3</t>
        </is>
      </c>
      <c r="E69" s="5" t="inlineStr">
        <is>
          <t>1.400,00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=HYPERLINK("https://www.leilaoonline.net/lote/detalhe/243309", "067")</f>
      </c>
      <c r="B70" s="4" t="s">
        <f>=HYPERLINK("https://www.leilaoonline.net/lote/detalhe/243309", " BOMBA HIDRAULICA KOMATSU D61")</f>
      </c>
      <c r="C70" s="4" t="inlineStr">
        <is>
          <t>Não vendido</t>
        </is>
      </c>
      <c r="D70" s="4" t="inlineStr">
        <is>
          <t>2</t>
        </is>
      </c>
      <c r="E70" s="5" t="inlineStr">
        <is>
          <t>1.200,00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=HYPERLINK("https://www.leilaoonline.net/lote/detalhe/243310", "068")</f>
      </c>
      <c r="B71" s="4" t="s">
        <f>=HYPERLINK("https://www.leilaoonline.net/lote/detalhe/243310", " CIRCULO LARGO PATROL 120B COM EIXO DE DESLOCAMENTO EM OTIMO ESTADO")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1.000,00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=HYPERLINK("https://www.leilaoonline.net/lote/detalhe/243311", "069")</f>
      </c>
      <c r="B72" s="4" t="s">
        <f>=HYPERLINK("https://www.leilaoonline.net/lote/detalhe/243311", " MOTOR DIRECIONAL D6T NO ESTADO")</f>
      </c>
      <c r="C72" s="4" t="inlineStr">
        <is>
          <t>Não vendido</t>
        </is>
      </c>
      <c r="D72" s="4" t="inlineStr">
        <is>
          <t>2</t>
        </is>
      </c>
      <c r="E72" s="5" t="inlineStr">
        <is>
          <t>1.200,00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=HYPERLINK("https://www.leilaoonline.net/lote/detalhe/243312", "070")</f>
      </c>
      <c r="B73" s="4" t="s">
        <f>=HYPERLINK("https://www.leilaoonline.net/lote/detalhe/243312", " 1 RADIADOR CAT 930R NO ESTADO")</f>
      </c>
      <c r="C73" s="4" t="inlineStr">
        <is>
          <t>Não vendido</t>
        </is>
      </c>
      <c r="D73" s="4" t="inlineStr">
        <is>
          <t>2</t>
        </is>
      </c>
      <c r="E73" s="5" t="inlineStr">
        <is>
          <t>1.200,00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=HYPERLINK("https://www.leilaoonline.net/lote/detalhe/243313", "071")</f>
      </c>
      <c r="B74" s="4" t="s">
        <f>=HYPERLINK("https://www.leilaoonline.net/lote/detalhe/243313", " RADIADOR DE AGUA CAT 924G NO ESTADO")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1.000,00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=HYPERLINK("https://www.leilaoonline.net/lote/detalhe/243314", "072")</f>
      </c>
      <c r="B75" s="4" t="s">
        <f>=HYPERLINK("https://www.leilaoonline.net/lote/detalhe/243314", "COMPRESSOR DE AR CAT 966C E 966R")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1.000,00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=HYPERLINK("https://www.leilaoonline.net/lote/detalhe/243315", "073")</f>
      </c>
      <c r="B76" s="4" t="s">
        <f>=HYPERLINK("https://www.leilaoonline.net/lote/detalhe/243315", "REDUTOR DE ESCARIFICADOR 120B")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1.000,00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=HYPERLINK("https://www.leilaoonline.net/lote/detalhe/243317", "074")</f>
      </c>
      <c r="B77" s="4" t="s">
        <f>=HYPERLINK("https://www.leilaoonline.net/lote/detalhe/243317", " UMA RODA WA320")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1.000,00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=HYPERLINK("https://www.leilaoonline.net/lote/detalhe/243318", "075")</f>
      </c>
      <c r="B78" s="4" t="s">
        <f>=HYPERLINK("https://www.leilaoonline.net/lote/detalhe/243318", " UMA RODA 950G")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1.000,00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=HYPERLINK("https://www.leilaoonline.net/lote/detalhe/243319", "076")</f>
      </c>
      <c r="B79" s="4" t="s">
        <f>=HYPERLINK("https://www.leilaoonline.net/lote/detalhe/243319", " UMA RODA 966H")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1.000,00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=HYPERLINK("https://www.leilaoonline.net/lote/detalhe/243320", "077")</f>
      </c>
      <c r="B80" s="4" t="s">
        <f>=HYPERLINK("https://www.leilaoonline.net/lote/detalhe/243320", " UMA RODA UBER WACO")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1.000,00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=HYPERLINK("https://www.leilaoonline.net/lote/detalhe/243321", "078")</f>
      </c>
      <c r="B81" s="4" t="s">
        <f>=HYPERLINK("https://www.leilaoonline.net/lote/detalhe/243321", " H DA CONCHA WA320")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1.000,00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=HYPERLINK("https://www.leilaoonline.net/lote/detalhe/243322", "079")</f>
      </c>
      <c r="B82" s="4" t="s">
        <f>=HYPERLINK("https://www.leilaoonline.net/lote/detalhe/243322", " PISTÃO DA CONCHA CAT 330")</f>
      </c>
      <c r="C82" s="4" t="inlineStr">
        <is>
          <t>Não vendido</t>
        </is>
      </c>
      <c r="D82" s="4" t="inlineStr">
        <is>
          <t>2</t>
        </is>
      </c>
      <c r="E82" s="5" t="inlineStr">
        <is>
          <t>1.200,00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=HYPERLINK("https://www.leilaoonline.net/lote/detalhe/243323", "080")</f>
      </c>
      <c r="B83" s="4" t="s">
        <f>=HYPERLINK("https://www.leilaoonline.net/lote/detalhe/243323", " UMA RODA GUIA COM MOLA CAT 330")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1.000,00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=HYPERLINK("https://www.leilaoonline.net/lote/detalhe/243324", "081")</f>
      </c>
      <c r="B84" s="4" t="s">
        <f>=HYPERLINK("https://www.leilaoonline.net/lote/detalhe/243324", " PAR DE PISTÃO DO LEVANTE DA CONCHA CAT 950G")</f>
      </c>
      <c r="C84" s="4" t="inlineStr">
        <is>
          <t>Não vendido</t>
        </is>
      </c>
      <c r="D84" s="4" t="inlineStr">
        <is>
          <t>4</t>
        </is>
      </c>
      <c r="E84" s="5" t="inlineStr">
        <is>
          <t>1.600,00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=HYPERLINK("https://www.leilaoonline.net/lote/detalhe/243356", "082")</f>
      </c>
      <c r="B85" s="4" t="s">
        <f>=HYPERLINK("https://www.leilaoonline.net/lote/detalhe/243356", " RADIADOR DE AGUA E OLEO CAT 320B")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=HYPERLINK("https://www.leilaoonline.net/lote/detalhe/243355", "083")</f>
      </c>
      <c r="B86" s="4" t="s">
        <f>=HYPERLINK("https://www.leilaoonline.net/lote/detalhe/243355", " EIXO PARCIAL 966C")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1.000,00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=HYPERLINK("https://www.leilaoonline.net/lote/detalhe/243354", "084")</f>
      </c>
      <c r="B87" s="4" t="s">
        <f>=HYPERLINK("https://www.leilaoonline.net/lote/detalhe/243354", " REDUTOR DE GIRO PC 150 NO ESTADO")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1.000,00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=HYPERLINK("https://www.leilaoonline.net/lote/detalhe/243353", "085")</f>
      </c>
      <c r="B88" s="4" t="s">
        <f>=HYPERLINK("https://www.leilaoonline.net/lote/detalhe/243353", " PNEU COM RODA ORIGINAL CAT 416 7.5\16 8 FUROS")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=HYPERLINK("https://www.leilaoonline.net/lote/detalhe/243352", "086")</f>
      </c>
      <c r="B89" s="4" t="s">
        <f>=HYPERLINK("https://www.leilaoonline.net/lote/detalhe/243352", " 2 PNEUS COM RODA ADAPTADA CAT 416 7.5\16 8 FUROS")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1.000,00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=HYPERLINK("https://www.leilaoonline.net/lote/detalhe/243351", "087")</f>
      </c>
      <c r="B90" s="4" t="s">
        <f>=HYPERLINK("https://www.leilaoonline.net/lote/detalhe/243351", " 3 PNEUS 17.5\24")</f>
      </c>
      <c r="C90" s="4" t="inlineStr">
        <is>
          <t>Não vendido</t>
        </is>
      </c>
      <c r="D90" s="4" t="inlineStr">
        <is>
          <t>2</t>
        </is>
      </c>
      <c r="E90" s="5" t="inlineStr">
        <is>
          <t>1.200,00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=HYPERLINK("https://www.leilaoonline.net/lote/detalhe/243350", "088")</f>
      </c>
      <c r="B91" s="4" t="s">
        <f>=HYPERLINK("https://www.leilaoonline.net/lote/detalhe/243350", " TRANSMISSÃO COMPLETA D8N")</f>
      </c>
      <c r="C91" s="4" t="inlineStr">
        <is>
          <t>Não vendido</t>
        </is>
      </c>
      <c r="D91" s="4" t="inlineStr">
        <is>
          <t>2</t>
        </is>
      </c>
      <c r="E91" s="5" t="inlineStr">
        <is>
          <t>1.200,00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=HYPERLINK("https://www.leilaoonline.net/lote/detalhe/243349", "089")</f>
      </c>
      <c r="B92" s="4" t="s">
        <f>=HYPERLINK("https://www.leilaoonline.net/lote/detalhe/243349", " CARRETA DE ARRASTE COM 4 PNEUS MACIÇOS")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1.000,00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=HYPERLINK("https://www.leilaoonline.net/lote/detalhe/243348", "090")</f>
      </c>
      <c r="B93" s="4" t="s">
        <f>=HYPERLINK("https://www.leilaoonline.net/lote/detalhe/243348", " 5 PNEUS SEM RODA 10.00\20")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1.000,00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=HYPERLINK("https://www.leilaoonline.net/lote/detalhe/243347", "091")</f>
      </c>
      <c r="B94" s="4" t="s">
        <f>=HYPERLINK("https://www.leilaoonline.net/lote/detalhe/243347", " PAR DE PNEU COM RODA 10.00\20 10 FUROS")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1.000,00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=HYPERLINK("https://www.leilaoonline.net/lote/detalhe/243346", "092")</f>
      </c>
      <c r="B95" s="4" t="s">
        <f>=HYPERLINK("https://www.leilaoonline.net/lote/detalhe/243346", " H COM LINK CASE 721")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1.000,00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=HYPERLINK("https://www.leilaoonline.net/lote/detalhe/243345", "093")</f>
      </c>
      <c r="B96" s="4" t="s">
        <f>=HYPERLINK("https://www.leilaoonline.net/lote/detalhe/243345", " 2 PNEUS DE W30")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=HYPERLINK("https://www.leilaoonline.net/lote/detalhe/243344", "094")</f>
      </c>
      <c r="B97" s="4" t="s">
        <f>=HYPERLINK("https://www.leilaoonline.net/lote/detalhe/243344", " CARA DE CAVALO JCB")</f>
      </c>
      <c r="C97" s="4" t="inlineStr">
        <is>
          <t>Não vendido</t>
        </is>
      </c>
      <c r="D97" s="4" t="inlineStr">
        <is>
          <t>2</t>
        </is>
      </c>
      <c r="E97" s="5" t="inlineStr">
        <is>
          <t>1.200,00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=HYPERLINK("https://www.leilaoonline.net/lote/detalhe/243343", "095")</f>
      </c>
      <c r="B98" s="4" t="s">
        <f>=HYPERLINK("https://www.leilaoonline.net/lote/detalhe/243343", " 2 COMANDO HIDRÁULICO PERFURATRIZ ROCK DRILL PW 5.000")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1.000,00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=HYPERLINK("https://www.leilaoonline.net/lote/detalhe/243342", "096")</f>
      </c>
      <c r="B99" s="4" t="s">
        <f>=HYPERLINK("https://www.leilaoonline.net/lote/detalhe/243342", " PAR DE PATOLA JCB")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=HYPERLINK("https://www.leilaoonline.net/lote/detalhe/243341", "097")</f>
      </c>
      <c r="B100" s="4" t="s">
        <f>=HYPERLINK("https://www.leilaoonline.net/lote/detalhe/243341", " UM COMANDO FINAL PERFURATRIZ ROCK DRILL PW 5.000")</f>
      </c>
      <c r="C100" s="4" t="inlineStr">
        <is>
          <t>Não vendido</t>
        </is>
      </c>
      <c r="D100" s="4" t="inlineStr">
        <is>
          <t>2</t>
        </is>
      </c>
      <c r="E100" s="5" t="inlineStr">
        <is>
          <t>1.200,00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=HYPERLINK("https://www.leilaoonline.net/lote/detalhe/243340", "098")</f>
      </c>
      <c r="B101" s="4" t="s">
        <f>=HYPERLINK("https://www.leilaoonline.net/lote/detalhe/243340", " CABINE COM TANQUE PATROL 120B")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1.000,00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=HYPERLINK("https://www.leilaoonline.net/lote/detalhe/243339", "099")</f>
      </c>
      <c r="B102" s="4" t="s">
        <f>=HYPERLINK("https://www.leilaoonline.net/lote/detalhe/243339", " CABINE JCB VAZIA")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1.000,00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=HYPERLINK("https://www.leilaoonline.net/lote/detalhe/243337", "100")</f>
      </c>
      <c r="B103" s="4" t="s">
        <f>=HYPERLINK("https://www.leilaoonline.net/lote/detalhe/243337", " CONVERSOR DE TORQUE D6T PARCIAL DESMONTADO")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=HYPERLINK("https://www.leilaoonline.net/lote/detalhe/243336", "101")</f>
      </c>
      <c r="B104" s="4" t="s">
        <f>=HYPERLINK("https://www.leilaoonline.net/lote/detalhe/243336", " UM PISTÃO DA LAMINA D8N E D8T")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1.000,00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=HYPERLINK("https://www.leilaoonline.net/lote/detalhe/243335", "102")</f>
      </c>
      <c r="B105" s="4" t="s">
        <f>=HYPERLINK("https://www.leilaoonline.net/lote/detalhe/243335", " RADIADOR COMPLETO FG 85")</f>
      </c>
      <c r="C105" s="4" t="inlineStr">
        <is>
          <t>Não vendido</t>
        </is>
      </c>
      <c r="D105" s="4" t="inlineStr">
        <is>
          <t>1</t>
        </is>
      </c>
      <c r="E105" s="5" t="inlineStr">
        <is>
          <t>1.000,00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=HYPERLINK("https://www.leilaoonline.net/lote/detalhe/243334", "103")</f>
      </c>
      <c r="B106" s="4" t="s">
        <f>=HYPERLINK("https://www.leilaoonline.net/lote/detalhe/243334", " TROCADOR DE CALOR 966H")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=HYPERLINK("https://www.leilaoonline.net/lote/detalhe/243333", "104")</f>
      </c>
      <c r="B107" s="4" t="s">
        <f>=HYPERLINK("https://www.leilaoonline.net/lote/detalhe/243333", " PISTÃO DO STICK ESCAVADEIRA PC 150")</f>
      </c>
      <c r="C107" s="4" t="inlineStr">
        <is>
          <t>Não vendido</t>
        </is>
      </c>
      <c r="D107" s="4" t="inlineStr">
        <is>
          <t>1</t>
        </is>
      </c>
      <c r="E107" s="5" t="inlineStr">
        <is>
          <t>1.000,00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=HYPERLINK("https://www.leilaoonline.net/lote/detalhe/243332", "105")</f>
      </c>
      <c r="B108" s="4" t="s">
        <f>=HYPERLINK("https://www.leilaoonline.net/lote/detalhe/243332", " UMA RODA GUIA COM MOLA VOLVO 210")</f>
      </c>
      <c r="C108" s="4" t="inlineStr">
        <is>
          <t>Vendido</t>
        </is>
      </c>
      <c r="D108" s="4" t="inlineStr">
        <is>
          <t>2</t>
        </is>
      </c>
      <c r="E108" s="5" t="inlineStr">
        <is>
          <t>2.000,00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=HYPERLINK("https://www.leilaoonline.net/lote/detalhe/243331", "106")</f>
      </c>
      <c r="B109" s="4" t="s">
        <f>=HYPERLINK("https://www.leilaoonline.net/lote/detalhe/243331", " UM EIXO DIANTEIRO FG85")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=HYPERLINK("https://www.leilaoonline.net/lote/detalhe/243330", "107")</f>
      </c>
      <c r="B110" s="4" t="s">
        <f>=HYPERLINK("https://www.leilaoonline.net/lote/detalhe/243330", " CABINE VAZIA FG 85")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=HYPERLINK("https://www.leilaoonline.net/lote/detalhe/243329", "108")</f>
      </c>
      <c r="B111" s="4" t="s">
        <f>=HYPERLINK("https://www.leilaoonline.net/lote/detalhe/243329", " MOTOR DE GIRO CAT 320B NO ESTADO")</f>
      </c>
      <c r="C111" s="4" t="inlineStr">
        <is>
          <t>Não vendido</t>
        </is>
      </c>
      <c r="D111" s="4" t="inlineStr">
        <is>
          <t>1</t>
        </is>
      </c>
      <c r="E111" s="5" t="inlineStr">
        <is>
          <t>1.000,00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=HYPERLINK("https://www.leilaoonline.net/lote/detalhe/243328", "109")</f>
      </c>
      <c r="B112" s="4" t="s">
        <f>=HYPERLINK("https://www.leilaoonline.net/lote/detalhe/243328", " WATER COOLER CAT 312D")</f>
      </c>
      <c r="C112" s="4" t="inlineStr">
        <is>
          <t>Não vendido</t>
        </is>
      </c>
      <c r="D112" s="4" t="inlineStr">
        <is>
          <t>2</t>
        </is>
      </c>
      <c r="E112" s="5" t="inlineStr">
        <is>
          <t>1.200,00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=HYPERLINK("https://www.leilaoonline.net/lote/detalhe/243327", "110")</f>
      </c>
      <c r="B113" s="4" t="s">
        <f>=HYPERLINK("https://www.leilaoonline.net/lote/detalhe/243327", " RADIADOR DE AGUA CAT 312D")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1.000,00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=HYPERLINK("https://www.leilaoonline.net/lote/detalhe/243326", "111")</f>
      </c>
      <c r="B114" s="4" t="s">
        <f>=HYPERLINK("https://www.leilaoonline.net/lote/detalhe/243326", " PAR DE PISTÃO GÊMEOS ESCAVADEIRA PC 150")</f>
      </c>
      <c r="C114" s="4" t="inlineStr">
        <is>
          <t>Não vendido</t>
        </is>
      </c>
      <c r="D114" s="4" t="inlineStr">
        <is>
          <t>2</t>
        </is>
      </c>
      <c r="E114" s="5" t="inlineStr">
        <is>
          <t>1.200,00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=HYPERLINK("https://www.leilaoonline.net/lote/detalhe/243325", "112")</f>
      </c>
      <c r="B115" s="4" t="s">
        <f>=HYPERLINK("https://www.leilaoonline.net/lote/detalhe/243325", " PAR DE PISTÃO DO LEVANTE CARREGADEIRA 721C")</f>
      </c>
      <c r="C115" s="4" t="inlineStr">
        <is>
          <t>Não vendido</t>
        </is>
      </c>
      <c r="D115" s="4" t="inlineStr">
        <is>
          <t>4</t>
        </is>
      </c>
      <c r="E115" s="5" t="inlineStr">
        <is>
          <t>1.600,00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=HYPERLINK("https://www.leilaoonline.net/lote/detalhe/243405", "113")</f>
      </c>
      <c r="B116" s="4" t="s">
        <f>=HYPERLINK("https://www.leilaoonline.net/lote/detalhe/243405", " CONVERSOR DE TORQUE D6T PARCIAL DESMONTADO")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1.000,00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=HYPERLINK("https://www.leilaoonline.net/lote/detalhe/243404", "114")</f>
      </c>
      <c r="B117" s="4" t="s">
        <f>=HYPERLINK("https://www.leilaoonline.net/lote/detalhe/243404", " EIXO DO COMANDO MOTOR C9")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=HYPERLINK("https://www.leilaoonline.net/lote/detalhe/243403", "115")</f>
      </c>
      <c r="B118" s="4" t="s">
        <f>=HYPERLINK("https://www.leilaoonline.net/lote/detalhe/243403", " CARA DE CAVALO JCB")</f>
      </c>
      <c r="C118" s="4" t="inlineStr">
        <is>
          <t>Não vendido</t>
        </is>
      </c>
      <c r="D118" s="4" t="inlineStr">
        <is>
          <t>2</t>
        </is>
      </c>
      <c r="E118" s="5" t="inlineStr">
        <is>
          <t>1.200,00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=HYPERLINK("https://www.leilaoonline.net/lote/detalhe/243402", "116")</f>
      </c>
      <c r="B119" s="4" t="s">
        <f>=HYPERLINK("https://www.leilaoonline.net/lote/detalhe/243402", " COMANDO HIDRAULICO CAT 320B")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=HYPERLINK("https://www.leilaoonline.net/lote/detalhe/243401", "117")</f>
      </c>
      <c r="B120" s="4" t="s">
        <f>=HYPERLINK("https://www.leilaoonline.net/lote/detalhe/243401", " PAR DE PISTÃO DO GIRO JCB")</f>
      </c>
      <c r="C120" s="4" t="inlineStr">
        <is>
          <t>Não vendido</t>
        </is>
      </c>
      <c r="D120" s="4" t="inlineStr">
        <is>
          <t>1</t>
        </is>
      </c>
      <c r="E120" s="5" t="inlineStr">
        <is>
          <t>1.000,00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=HYPERLINK("https://www.leilaoonline.net/lote/detalhe/243400", "118")</f>
      </c>
      <c r="B121" s="4" t="s">
        <f>=HYPERLINK("https://www.leilaoonline.net/lote/detalhe/243400", " BOMBA DIRECIONAL D6T")</f>
      </c>
      <c r="C121" s="4" t="inlineStr">
        <is>
          <t>Não vendido</t>
        </is>
      </c>
      <c r="D121" s="4" t="inlineStr">
        <is>
          <t>3</t>
        </is>
      </c>
      <c r="E121" s="5" t="inlineStr">
        <is>
          <t>1.400,00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=HYPERLINK("https://www.leilaoonline.net/lote/detalhe/243399", "119")</f>
      </c>
      <c r="B122" s="4" t="s">
        <f>=HYPERLINK("https://www.leilaoonline.net/lote/detalhe/243399", " BOMBA HIDRAULICA D6T")</f>
      </c>
      <c r="C122" s="4" t="inlineStr">
        <is>
          <t>Não vendido</t>
        </is>
      </c>
      <c r="D122" s="4" t="inlineStr">
        <is>
          <t>2</t>
        </is>
      </c>
      <c r="E122" s="5" t="inlineStr">
        <is>
          <t>1.200,00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=HYPERLINK("https://www.leilaoonline.net/lote/detalhe/243398", "120")</f>
      </c>
      <c r="B123" s="4" t="s">
        <f>=HYPERLINK("https://www.leilaoonline.net/lote/detalhe/243398", " UM PISTÃO DA PATOLA JCB")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=HYPERLINK("https://www.leilaoonline.net/lote/detalhe/243397", "121")</f>
      </c>
      <c r="B124" s="4" t="s">
        <f>=HYPERLINK("https://www.leilaoonline.net/lote/detalhe/243397", " PACOTE COMPLETO D6T")</f>
      </c>
      <c r="C124" s="4" t="inlineStr">
        <is>
          <t>Não vendido</t>
        </is>
      </c>
      <c r="D124" s="4" t="inlineStr">
        <is>
          <t>1</t>
        </is>
      </c>
      <c r="E124" s="5" t="inlineStr">
        <is>
          <t>1.000,00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=HYPERLINK("https://www.leilaoonline.net/lote/detalhe/243396", "122")</f>
      </c>
      <c r="B125" s="4" t="s">
        <f>=HYPERLINK("https://www.leilaoonline.net/lote/detalhe/243396", " PISTÃO DO BRAÇO DO RETRO JCB")</f>
      </c>
      <c r="C125" s="4" t="inlineStr">
        <is>
          <t>Não vendido</t>
        </is>
      </c>
      <c r="D125" s="4" t="inlineStr">
        <is>
          <t>2</t>
        </is>
      </c>
      <c r="E125" s="5" t="inlineStr">
        <is>
          <t>1.200,00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=HYPERLINK("https://www.leilaoonline.net/lote/detalhe/243395", "123")</f>
      </c>
      <c r="B126" s="4" t="s">
        <f>=HYPERLINK("https://www.leilaoonline.net/lote/detalhe/243395", " REDUTOR DO ROLO CG-11")</f>
      </c>
      <c r="C126" s="4" t="inlineStr">
        <is>
          <t>Não vendido</t>
        </is>
      </c>
      <c r="D126" s="4" t="inlineStr">
        <is>
          <t>1</t>
        </is>
      </c>
      <c r="E126" s="5" t="inlineStr">
        <is>
          <t>1.000,00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=HYPERLINK("https://www.leilaoonline.net/lote/detalhe/243394", "124")</f>
      </c>
      <c r="B127" s="4" t="s">
        <f>=HYPERLINK("https://www.leilaoonline.net/lote/detalhe/243394", " TANQUE DE DIESEL D6T")</f>
      </c>
      <c r="C127" s="4" t="inlineStr">
        <is>
          <t>Não vendido</t>
        </is>
      </c>
      <c r="D127" s="4" t="inlineStr">
        <is>
          <t>1</t>
        </is>
      </c>
      <c r="E127" s="5" t="inlineStr">
        <is>
          <t>1.000,00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=HYPERLINK("https://www.leilaoonline.net/lote/detalhe/243393", "125")</f>
      </c>
      <c r="B128" s="4" t="s">
        <f>=HYPERLINK("https://www.leilaoonline.net/lote/detalhe/243393", " CABEÇOTE 3306")</f>
      </c>
      <c r="C128" s="4" t="inlineStr">
        <is>
          <t>Não vendido</t>
        </is>
      </c>
      <c r="D128" s="4" t="inlineStr">
        <is>
          <t>1</t>
        </is>
      </c>
      <c r="E128" s="5" t="inlineStr">
        <is>
          <t>1.000,00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=HYPERLINK("https://www.leilaoonline.net/lote/detalhe/243392", "126")</f>
      </c>
      <c r="B129" s="4" t="s">
        <f>=HYPERLINK("https://www.leilaoonline.net/lote/detalhe/243392", " INTERCOOLER D6T")</f>
      </c>
      <c r="C129" s="4" t="inlineStr">
        <is>
          <t>Não vendido</t>
        </is>
      </c>
      <c r="D129" s="4" t="inlineStr">
        <is>
          <t>1</t>
        </is>
      </c>
      <c r="E129" s="5" t="inlineStr">
        <is>
          <t>1.000,00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=HYPERLINK("https://www.leilaoonline.net/lote/detalhe/243391", "127")</f>
      </c>
      <c r="B130" s="4" t="s">
        <f>=HYPERLINK("https://www.leilaoonline.net/lote/detalhe/243391", " CABEÇOTE 3306 COM 3 ANTE CAMERA")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=HYPERLINK("https://www.leilaoonline.net/lote/detalhe/243390", "128")</f>
      </c>
      <c r="B131" s="4" t="s">
        <f>=HYPERLINK("https://www.leilaoonline.net/lote/detalhe/243390", "PAR DE RODA GUIA D6T")</f>
      </c>
      <c r="C131" s="4" t="inlineStr">
        <is>
          <t>Vendido</t>
        </is>
      </c>
      <c r="D131" s="4" t="inlineStr">
        <is>
          <t>2</t>
        </is>
      </c>
      <c r="E131" s="5" t="inlineStr">
        <is>
          <t>3.000,00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=HYPERLINK("https://www.leilaoonline.net/lote/detalhe/243389", "129")</f>
      </c>
      <c r="B132" s="4" t="s">
        <f>=HYPERLINK("https://www.leilaoonline.net/lote/detalhe/243389", "EIXO TRANSVERSAL D8N, D8T APROX. (1.500KG)")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=HYPERLINK("https://www.leilaoonline.net/lote/detalhe/243385", "130")</f>
      </c>
      <c r="B133" s="4" t="s">
        <f>=HYPERLINK("https://www.leilaoonline.net/lote/detalhe/243385", " MOTOR VOLVO D6 PARCIAL")</f>
      </c>
      <c r="C133" s="4" t="inlineStr">
        <is>
          <t>Não vendido</t>
        </is>
      </c>
      <c r="D133" s="4" t="inlineStr">
        <is>
          <t>1</t>
        </is>
      </c>
      <c r="E133" s="5" t="inlineStr">
        <is>
          <t>1.000,00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=HYPERLINK("https://www.leilaoonline.net/lote/detalhe/243384", "131")</f>
      </c>
      <c r="B134" s="4" t="s">
        <f>=HYPERLINK("https://www.leilaoonline.net/lote/detalhe/243384", " CONVERSOR DE TORQUE D8K")</f>
      </c>
      <c r="C134" s="4" t="inlineStr">
        <is>
          <t>Não vendido</t>
        </is>
      </c>
      <c r="D134" s="4" t="inlineStr">
        <is>
          <t>1</t>
        </is>
      </c>
      <c r="E134" s="5" t="inlineStr">
        <is>
          <t>1.000,00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=HYPERLINK("https://www.leilaoonline.net/lote/detalhe/243383", "132")</f>
      </c>
      <c r="B135" s="4" t="s">
        <f>=HYPERLINK("https://www.leilaoonline.net/lote/detalhe/243383", " PAR DE PISTÃO GÊMEOS ESCAVADEIRA VOLVO 210")</f>
      </c>
      <c r="C135" s="4" t="inlineStr">
        <is>
          <t>Não vendido</t>
        </is>
      </c>
      <c r="D135" s="4" t="inlineStr">
        <is>
          <t>1</t>
        </is>
      </c>
      <c r="E135" s="5" t="inlineStr">
        <is>
          <t>1.000,00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=HYPERLINK("https://www.leilaoonline.net/lote/detalhe/243382", "133")</f>
      </c>
      <c r="B136" s="4" t="s">
        <f>=HYPERLINK("https://www.leilaoonline.net/lote/detalhe/243382", " PTO VOLVO G940")</f>
      </c>
      <c r="C136" s="4" t="inlineStr">
        <is>
          <t>Não vendido</t>
        </is>
      </c>
      <c r="D136" s="4" t="inlineStr">
        <is>
          <t>1</t>
        </is>
      </c>
      <c r="E136" s="5" t="inlineStr">
        <is>
          <t>1.000,00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=HYPERLINK("https://www.leilaoonline.net/lote/detalhe/243381", "134")</f>
      </c>
      <c r="B137" s="4" t="s">
        <f>=HYPERLINK("https://www.leilaoonline.net/lote/detalhe/243381", " EIXO TRASEIRO JCB")</f>
      </c>
      <c r="C137" s="4" t="inlineStr">
        <is>
          <t>Não vendido</t>
        </is>
      </c>
      <c r="D137" s="4" t="inlineStr">
        <is>
          <t>3</t>
        </is>
      </c>
      <c r="E137" s="5" t="inlineStr">
        <is>
          <t>1.400,00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=HYPERLINK("https://www.leilaoonline.net/lote/detalhe/243380", "135")</f>
      </c>
      <c r="B138" s="4" t="s">
        <f>=HYPERLINK("https://www.leilaoonline.net/lote/detalhe/243380", " ENGRENAGENS COMPLETA DO TUNDER DA UBERWACO")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=HYPERLINK("https://www.leilaoonline.net/lote/detalhe/243379", "137")</f>
      </c>
      <c r="B139" s="4" t="s">
        <f>=HYPERLINK("https://www.leilaoonline.net/lote/detalhe/243379", " CAPÔ PA CARREGADEIRA CAT 966H")</f>
      </c>
      <c r="C139" s="4" t="inlineStr">
        <is>
          <t>Não vendido</t>
        </is>
      </c>
      <c r="D139" s="4" t="inlineStr">
        <is>
          <t>1</t>
        </is>
      </c>
      <c r="E139" s="5" t="inlineStr">
        <is>
          <t>1.000,00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=HYPERLINK("https://www.leilaoonline.net/lote/detalhe/243377", "138")</f>
      </c>
      <c r="B140" s="4" t="s">
        <f>=HYPERLINK("https://www.leilaoonline.net/lote/detalhe/243377", " CABEÇOTE 3306")</f>
      </c>
      <c r="C140" s="4" t="inlineStr">
        <is>
          <t>Não vendido</t>
        </is>
      </c>
      <c r="D140" s="4" t="inlineStr">
        <is>
          <t>1</t>
        </is>
      </c>
      <c r="E140" s="5" t="inlineStr">
        <is>
          <t>1.000,00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=HYPERLINK("https://www.leilaoonline.net/lote/detalhe/243376", "139")</f>
      </c>
      <c r="B141" s="4" t="s">
        <f>=HYPERLINK("https://www.leilaoonline.net/lote/detalhe/243376", " EIXO DIANTERIO 966H NO ESTADO")</f>
      </c>
      <c r="C141" s="4" t="inlineStr">
        <is>
          <t>Não vendido</t>
        </is>
      </c>
      <c r="D141" s="4" t="inlineStr">
        <is>
          <t>1</t>
        </is>
      </c>
      <c r="E141" s="5" t="inlineStr">
        <is>
          <t>1.000,00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=HYPERLINK("https://www.leilaoonline.net/lote/detalhe/243375", "140")</f>
      </c>
      <c r="B142" s="4" t="s">
        <f>=HYPERLINK("https://www.leilaoonline.net/lote/detalhe/243375", " RADIADOR DE AGUA FX215")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=HYPERLINK("https://www.leilaoonline.net/lote/detalhe/243374", "141")</f>
      </c>
      <c r="B143" s="4" t="s">
        <f>=HYPERLINK("https://www.leilaoonline.net/lote/detalhe/243374", " EIXO TRASEIRO 966H NO ESTADO")</f>
      </c>
      <c r="C143" s="4" t="inlineStr">
        <is>
          <t>Não vendido</t>
        </is>
      </c>
      <c r="D143" s="4" t="inlineStr">
        <is>
          <t>1</t>
        </is>
      </c>
      <c r="E143" s="5" t="inlineStr">
        <is>
          <t>1.000,00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=HYPERLINK("https://www.leilaoonline.net/lote/detalhe/243373", "142")</f>
      </c>
      <c r="B144" s="4" t="s">
        <f>=HYPERLINK("https://www.leilaoonline.net/lote/detalhe/243373", " BANCO 312D")</f>
      </c>
      <c r="C144" s="4" t="inlineStr">
        <is>
          <t>Vendido</t>
        </is>
      </c>
      <c r="D144" s="4" t="inlineStr">
        <is>
          <t>2</t>
        </is>
      </c>
      <c r="E144" s="5" t="inlineStr">
        <is>
          <t>1.200,00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=HYPERLINK("https://www.leilaoonline.net/lote/detalhe/243372", "143")</f>
      </c>
      <c r="B145" s="4" t="s">
        <f>=HYPERLINK("https://www.leilaoonline.net/lote/detalhe/243372", " PAR DE CORRENTE DO TUNDER FG85")</f>
      </c>
      <c r="C145" s="4" t="inlineStr">
        <is>
          <t>Não vendido</t>
        </is>
      </c>
      <c r="D145" s="4" t="inlineStr">
        <is>
          <t>2</t>
        </is>
      </c>
      <c r="E145" s="5" t="inlineStr">
        <is>
          <t>1.200,00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=HYPERLINK("https://www.leilaoonline.net/lote/detalhe/243371", "144")</f>
      </c>
      <c r="B146" s="4" t="s">
        <f>=HYPERLINK("https://www.leilaoonline.net/lote/detalhe/243371", " BOMBA DA TRANSMISSÃO 950G")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1.000,00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=HYPERLINK("https://www.leilaoonline.net/lote/detalhe/243370", "145")</f>
      </c>
      <c r="B147" s="4" t="s">
        <f>=HYPERLINK("https://www.leilaoonline.net/lote/detalhe/243370", " EIXO DIANTEIRO 950G NO ESTADO")</f>
      </c>
      <c r="C147" s="4" t="inlineStr">
        <is>
          <t>Não vendido</t>
        </is>
      </c>
      <c r="D147" s="4" t="inlineStr">
        <is>
          <t>2</t>
        </is>
      </c>
      <c r="E147" s="5" t="inlineStr">
        <is>
          <t>1.200,00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=HYPERLINK("https://www.leilaoonline.net/lote/detalhe/243369", "146")</f>
      </c>
      <c r="B148" s="4" t="s">
        <f>=HYPERLINK("https://www.leilaoonline.net/lote/detalhe/243369", " BOMBA DIRECIONAL E FREIO 950G")</f>
      </c>
      <c r="C148" s="4" t="inlineStr">
        <is>
          <t>Não vendido</t>
        </is>
      </c>
      <c r="D148" s="4" t="inlineStr">
        <is>
          <t>1</t>
        </is>
      </c>
      <c r="E148" s="5" t="inlineStr">
        <is>
          <t>1.000,00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=HYPERLINK("https://www.leilaoonline.net/lote/detalhe/243368", "147")</f>
      </c>
      <c r="B149" s="4" t="s">
        <f>=HYPERLINK("https://www.leilaoonline.net/lote/detalhe/243368", " 3 BLOCOS C-12 MAIS VIRABREQUIM STANDER")</f>
      </c>
      <c r="C149" s="4" t="inlineStr">
        <is>
          <t>Não vendido</t>
        </is>
      </c>
      <c r="D149" s="4" t="inlineStr">
        <is>
          <t>1</t>
        </is>
      </c>
      <c r="E149" s="5" t="inlineStr">
        <is>
          <t>1.000,00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=HYPERLINK("https://www.leilaoonline.net/lote/detalhe/243367", "148")</f>
      </c>
      <c r="B150" s="4" t="s">
        <f>=HYPERLINK("https://www.leilaoonline.net/lote/detalhe/243367", " REDUTOR DE GIRO PC 150 NO ESTADO")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1.000,00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=HYPERLINK("https://www.leilaoonline.net/lote/detalhe/243366", "149")</f>
      </c>
      <c r="B151" s="4" t="s">
        <f>=HYPERLINK("https://www.leilaoonline.net/lote/detalhe/243366", " MOTOR DE HELICE E DEFLETOR 950G")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1.000,00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=HYPERLINK("https://www.leilaoonline.net/lote/detalhe/243365", "150")</f>
      </c>
      <c r="B152" s="4" t="s">
        <f>=HYPERLINK("https://www.leilaoonline.net/lote/detalhe/243365", " PISTÃO DA MESA DE GIRO JCB 3C")</f>
      </c>
      <c r="C152" s="4" t="inlineStr">
        <is>
          <t>Não vendido</t>
        </is>
      </c>
      <c r="D152" s="4" t="inlineStr">
        <is>
          <t>1</t>
        </is>
      </c>
      <c r="E152" s="5" t="inlineStr">
        <is>
          <t>1.000,00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=HYPERLINK("https://www.leilaoonline.net/lote/detalhe/243364", "151")</f>
      </c>
      <c r="B153" s="4" t="s">
        <f>=HYPERLINK("https://www.leilaoonline.net/lote/detalhe/243364", " FILTRO DO TANQUE HIDRAULICO 345C")</f>
      </c>
      <c r="C153" s="4" t="inlineStr">
        <is>
          <t>Não vendido</t>
        </is>
      </c>
      <c r="D153" s="4" t="inlineStr">
        <is>
          <t>2</t>
        </is>
      </c>
      <c r="E153" s="5" t="inlineStr">
        <is>
          <t>600,00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=HYPERLINK("https://www.leilaoonline.net/lote/detalhe/243363", "152")</f>
      </c>
      <c r="B154" s="4" t="s">
        <f>=HYPERLINK("https://www.leilaoonline.net/lote/detalhe/243363", " PACOTE D6T")</f>
      </c>
      <c r="C154" s="4" t="inlineStr">
        <is>
          <t>Não vendido</t>
        </is>
      </c>
      <c r="D154" s="4" t="inlineStr">
        <is>
          <t>2</t>
        </is>
      </c>
      <c r="E154" s="5" t="inlineStr">
        <is>
          <t>1.200,00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=HYPERLINK("https://www.leilaoonline.net/lote/detalhe/243362", "153")</f>
      </c>
      <c r="B155" s="4" t="s">
        <f>=HYPERLINK("https://www.leilaoonline.net/lote/detalhe/243362", " RADIADOR DE AGUA, OLEO E INTERCOOLER VOLVO L120E")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1.000,00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=HYPERLINK("https://www.leilaoonline.net/lote/detalhe/243361", "154")</f>
      </c>
      <c r="B156" s="4" t="s">
        <f>=HYPERLINK("https://www.leilaoonline.net/lote/detalhe/243361", " CAPA SECA COM PTO E VOLANTE D6T")</f>
      </c>
      <c r="C156" s="4" t="inlineStr">
        <is>
          <t>Não vendido</t>
        </is>
      </c>
      <c r="D156" s="4" t="inlineStr">
        <is>
          <t>18</t>
        </is>
      </c>
      <c r="E156" s="5" t="inlineStr">
        <is>
          <t>4.600,00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=HYPERLINK("https://www.leilaoonline.net/lote/detalhe/243360", "155")</f>
      </c>
      <c r="B157" s="4" t="s">
        <f>=HYPERLINK("https://www.leilaoonline.net/lote/detalhe/243360", " MOTOR PARCIAL C-12")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1.000,00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=HYPERLINK("https://www.leilaoonline.net/lote/detalhe/243358", "157")</f>
      </c>
      <c r="B158" s="4" t="s">
        <f>=HYPERLINK("https://www.leilaoonline.net/lote/detalhe/243358", " BOMBA HIDRAULICA 950G")</f>
      </c>
      <c r="C158" s="4" t="inlineStr">
        <is>
          <t>Não vendido</t>
        </is>
      </c>
      <c r="D158" s="4" t="inlineStr">
        <is>
          <t>2</t>
        </is>
      </c>
      <c r="E158" s="5" t="inlineStr">
        <is>
          <t>1.200,00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=HYPERLINK("https://www.leilaoonline.net/lote/detalhe/243357", "158")</f>
      </c>
      <c r="B159" s="4" t="s">
        <f>=HYPERLINK("https://www.leilaoonline.net/lote/detalhe/243357", " COMANDO FINAL D8K COMPLETO")</f>
      </c>
      <c r="C159" s="4" t="inlineStr">
        <is>
          <t>Não vendido</t>
        </is>
      </c>
      <c r="D159" s="4" t="inlineStr">
        <is>
          <t>1</t>
        </is>
      </c>
      <c r="E159" s="5" t="inlineStr">
        <is>
          <t>1.000,00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=HYPERLINK("https://www.leilaoonline.net/lote/detalhe/243316", "160")</f>
      </c>
      <c r="B160" s="4" t="s">
        <f>=HYPERLINK("https://www.leilaoonline.net/lote/detalhe/243316", " DIREÇÃO COMPLETA COM ORBITROL CAT 930 R")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500,00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=HYPERLINK("https://www.leilaoonline.net/lote/detalhe/243556", "161")</f>
      </c>
      <c r="B161" s="4" t="s">
        <f>=HYPERLINK("https://www.leilaoonline.net/lote/detalhe/243556", " PISTÃO DO STICK ACKERMAN")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1.000,00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=HYPERLINK("https://www.leilaoonline.net/lote/detalhe/243553", "162")</f>
      </c>
      <c r="B162" s="4" t="s">
        <f>=HYPERLINK("https://www.leilaoonline.net/lote/detalhe/243553", " PISTÃO DO LEVANTE VOLVO L120")</f>
      </c>
      <c r="C162" s="4" t="inlineStr">
        <is>
          <t>Vendido</t>
        </is>
      </c>
      <c r="D162" s="4" t="inlineStr">
        <is>
          <t>3</t>
        </is>
      </c>
      <c r="E162" s="5" t="inlineStr">
        <is>
          <t>1.400,00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=HYPERLINK("https://www.leilaoonline.net/lote/detalhe/243561", "163")</f>
      </c>
      <c r="B163" s="4" t="s">
        <f>=HYPERLINK("https://www.leilaoonline.net/lote/detalhe/243561", " PISTÃO DA FX215")</f>
      </c>
      <c r="C163" s="4" t="inlineStr">
        <is>
          <t>Não vendido</t>
        </is>
      </c>
      <c r="D163" s="4" t="inlineStr">
        <is>
          <t>1</t>
        </is>
      </c>
      <c r="E163" s="5" t="inlineStr">
        <is>
          <t>1.000,00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=HYPERLINK("https://www.leilaoonline.net/lote/detalhe/243563", "164")</f>
      </c>
      <c r="B164" s="4" t="s">
        <f>=HYPERLINK("https://www.leilaoonline.net/lote/detalhe/243563", " PISTÃO DE INCLINAÇÃO D8K")</f>
      </c>
      <c r="C164" s="4" t="inlineStr">
        <is>
          <t>Não vendido</t>
        </is>
      </c>
      <c r="D164" s="4" t="inlineStr">
        <is>
          <t>2</t>
        </is>
      </c>
      <c r="E164" s="5" t="inlineStr">
        <is>
          <t>1.200,00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=HYPERLINK("https://www.leilaoonline.net/lote/detalhe/243562", "165")</f>
      </c>
      <c r="B165" s="4" t="s">
        <f>=HYPERLINK("https://www.leilaoonline.net/lote/detalhe/243562", " PAR DE PISTÃO DA LAMINA D8K")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1.000,00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=HYPERLINK("https://www.leilaoonline.net/lote/detalhe/243558", "166")</f>
      </c>
      <c r="B166" s="4" t="s">
        <f>=HYPERLINK("https://www.leilaoonline.net/lote/detalhe/243558", " PAR DE PISTÃO DA LAMINA D6T")</f>
      </c>
      <c r="C166" s="4" t="inlineStr">
        <is>
          <t>Não vendido</t>
        </is>
      </c>
      <c r="D166" s="4" t="inlineStr">
        <is>
          <t>1</t>
        </is>
      </c>
      <c r="E166" s="5" t="inlineStr">
        <is>
          <t>1.000,00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=HYPERLINK("https://www.leilaoonline.net/lote/detalhe/243557", "167")</f>
      </c>
      <c r="B167" s="4" t="s">
        <f>=HYPERLINK("https://www.leilaoonline.net/lote/detalhe/243557", " PISTÃO DO LEVANTE WA320")</f>
      </c>
      <c r="C167" s="4" t="inlineStr">
        <is>
          <t>Não vendido</t>
        </is>
      </c>
      <c r="D167" s="4" t="inlineStr">
        <is>
          <t>3</t>
        </is>
      </c>
      <c r="E167" s="5" t="inlineStr">
        <is>
          <t>1.400,00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=HYPERLINK("https://www.leilaoonline.net/lote/detalhe/243560", "168")</f>
      </c>
      <c r="B168" s="4" t="s">
        <f>=HYPERLINK("https://www.leilaoonline.net/lote/detalhe/243560", " PISTÃO DA ARTICULAÇÃO WA320")</f>
      </c>
      <c r="C168" s="4" t="inlineStr">
        <is>
          <t>Vendido</t>
        </is>
      </c>
      <c r="D168" s="4" t="inlineStr">
        <is>
          <t>1</t>
        </is>
      </c>
      <c r="E168" s="5" t="inlineStr">
        <is>
          <t>1.000,00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=HYPERLINK("https://www.leilaoonline.net/lote/detalhe/243567", "169")</f>
      </c>
      <c r="B169" s="4" t="s">
        <f>=HYPERLINK("https://www.leilaoonline.net/lote/detalhe/243567", " PAR DE PISTÃO DO LEVANTE 966C")</f>
      </c>
      <c r="C169" s="4" t="inlineStr">
        <is>
          <t>Não vendido</t>
        </is>
      </c>
      <c r="D169" s="4" t="inlineStr">
        <is>
          <t>2</t>
        </is>
      </c>
      <c r="E169" s="5" t="inlineStr">
        <is>
          <t>1.200,00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=HYPERLINK("https://www.leilaoonline.net/lote/detalhe/243559", "170")</f>
      </c>
      <c r="B170" s="4" t="s">
        <f>=HYPERLINK("https://www.leilaoonline.net/lote/detalhe/243559", " PISTÃO DA CONCHA CASE 721")</f>
      </c>
      <c r="C170" s="4" t="inlineStr">
        <is>
          <t>Não vendido</t>
        </is>
      </c>
      <c r="D170" s="4" t="inlineStr">
        <is>
          <t>1</t>
        </is>
      </c>
      <c r="E170" s="5" t="inlineStr">
        <is>
          <t>1.000,00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=HYPERLINK("https://www.leilaoonline.net/lote/detalhe/243554", "171")</f>
      </c>
      <c r="B171" s="4" t="s">
        <f>=HYPERLINK("https://www.leilaoonline.net/lote/detalhe/243554", " H COMPLETO DA 924G")</f>
      </c>
      <c r="C171" s="4" t="inlineStr">
        <is>
          <t>Não vendido</t>
        </is>
      </c>
      <c r="D171" s="4" t="inlineStr">
        <is>
          <t>1</t>
        </is>
      </c>
      <c r="E171" s="5" t="inlineStr">
        <is>
          <t>1.000,00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=HYPERLINK("https://www.leilaoonline.net/lote/detalhe/243565", "172")</f>
      </c>
      <c r="B172" s="4" t="s">
        <f>=HYPERLINK("https://www.leilaoonline.net/lote/detalhe/243565", " PISTÃO GEMEO UNITARIO DA CAT 330")</f>
      </c>
      <c r="C172" s="4" t="inlineStr">
        <is>
          <t>Não vendido</t>
        </is>
      </c>
      <c r="D172" s="4" t="inlineStr">
        <is>
          <t>1</t>
        </is>
      </c>
      <c r="E172" s="5" t="inlineStr">
        <is>
          <t>1.000,00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=HYPERLINK("https://www.leilaoonline.net/lote/detalhe/243564", "173")</f>
      </c>
      <c r="B173" s="4" t="s">
        <f>=HYPERLINK("https://www.leilaoonline.net/lote/detalhe/243564", " PISTÃO GEMEO UNITARIO DA CAT 345C")</f>
      </c>
      <c r="C173" s="4" t="inlineStr">
        <is>
          <t>Não vendido</t>
        </is>
      </c>
      <c r="D173" s="4" t="inlineStr">
        <is>
          <t>2</t>
        </is>
      </c>
      <c r="E173" s="5" t="inlineStr">
        <is>
          <t>1.200,00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=HYPERLINK("https://www.leilaoonline.net/lote/detalhe/243566", "174")</f>
      </c>
      <c r="B174" s="4" t="s">
        <f>=HYPERLINK("https://www.leilaoonline.net/lote/detalhe/243566", " PISTÃO DA CONCHA VOLVO L120")</f>
      </c>
      <c r="C174" s="4" t="inlineStr">
        <is>
          <t>Não vendido</t>
        </is>
      </c>
      <c r="D174" s="4" t="inlineStr">
        <is>
          <t>1</t>
        </is>
      </c>
      <c r="E174" s="5" t="inlineStr">
        <is>
          <t>1.000,00</t>
        </is>
      </c>
      <c r="F174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2026-03-25T16:37:10.00Z</dcterms:created>
  <dc:creator>Tellks Tecnologia</dc:creator>
  <cp:revision>0</cp:revision>
</cp:coreProperties>
</file>