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TRATORES PUMA E JD 7195 - 3 CAMINHÕES - 6 COLHEDORAS - 47 TRANSBORDOS TESTON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=HYPERLINK("https://www.leilaoonline.net/lote/detalhe/245915", "1200")</f>
      </c>
      <c r="B11" s="4" t="s">
        <f>=HYPERLINK("https://www.leilaoonline.net/lote/detalhe/245915", "TRANSBORDO TESTON PT 22000; ANO 2017. - EQP.2010879. - LOC. IVINHEMA")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=HYPERLINK("https://www.leilaoonline.net/lote/detalhe/245918", "1201")</f>
      </c>
      <c r="B12" s="4" t="s">
        <f>=HYPERLINK("https://www.leilaoonline.net/lote/detalhe/245918", "TRANSBORDO TESTON PT 22000; ANO 2019. - EQP.2010983. - LOC. IVINHEMA")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=HYPERLINK("https://www.leilaoonline.net/lote/detalhe/245912", "1202")</f>
      </c>
      <c r="B13" s="4" t="s">
        <f>=HYPERLINK("https://www.leilaoonline.net/lote/detalhe/245912", "TRANSBORDO TESTON PT 22000; ANO 2016. - EQP.2010896. - LOC. IVINHEMA")</f>
      </c>
      <c r="C13" s="4" t="inlineStr">
        <is>
          <t>Vendido</t>
        </is>
      </c>
      <c r="D13" s="4" t="inlineStr">
        <is>
          <t>30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=HYPERLINK("https://www.leilaoonline.net/lote/detalhe/245921", "1203")</f>
      </c>
      <c r="B14" s="4" t="s">
        <f>=HYPERLINK("https://www.leilaoonline.net/lote/detalhe/245921", "TRANSBORDO TESTON PT 22000; ANO 2019. - EQP.2010980. - LOC. IVINHEMA")</f>
      </c>
      <c r="C14" s="4" t="inlineStr">
        <is>
          <t>Vendido</t>
        </is>
      </c>
      <c r="D14" s="4" t="inlineStr">
        <is>
          <t>41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=HYPERLINK("https://www.leilaoonline.net/lote/detalhe/245919", "1204")</f>
      </c>
      <c r="B15" s="4" t="s">
        <f>=HYPERLINK("https://www.leilaoonline.net/lote/detalhe/245919", "TRANSBORDO TESTON PT 22000; ANO 2017. - EQP.2010924. - LOC. IVINHEMA")</f>
      </c>
      <c r="C15" s="4" t="inlineStr">
        <is>
          <t>Vendido</t>
        </is>
      </c>
      <c r="D15" s="4" t="inlineStr">
        <is>
          <t>19</t>
        </is>
      </c>
      <c r="E15" s="5" t="inlineStr">
        <is>
          <t>48.000,00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=HYPERLINK("https://www.leilaoonline.net/lote/detalhe/245906", "1205")</f>
      </c>
      <c r="B16" s="4" t="s">
        <f>=HYPERLINK("https://www.leilaoonline.net/lote/detalhe/245906", "TRANSBORDO ANTONIOSI ATA 10500; ANO 2012. - EQP.2010772. - LOC. IVINHEMA")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=HYPERLINK("https://www.leilaoonline.net/lote/detalhe/245865", "1206")</f>
      </c>
      <c r="B17" s="4" t="s">
        <f>=HYPERLINK("https://www.leilaoonline.net/lote/detalhe/245865", "TRANSBORDO ANTONIOSI ATA 10500; ANO 2009. - EQP.2010264. - LOC. IVINHEMA")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=HYPERLINK("https://www.leilaoonline.net/lote/detalhe/245855", "1209")</f>
      </c>
      <c r="B18" s="4" t="s">
        <f>=HYPERLINK("https://www.leilaoonline.net/lote/detalhe/245855", "TRANSBORDO ANTONIOSI ATA 10500; ANO 2009. - EQP.2010220. - LOC. IVINHEMA")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=HYPERLINK("https://www.leilaoonline.net/lote/detalhe/245927", "1210")</f>
      </c>
      <c r="B19" s="4" t="s">
        <f>=HYPERLINK("https://www.leilaoonline.net/lote/detalhe/245927", "TRATOR JOHN DEERE 7195 J; ANO 2016. - EQP.2003266. - LOC. IVINHEMA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=HYPERLINK("https://www.leilaoonline.net/lote/detalhe/245928", "1211")</f>
      </c>
      <c r="B20" s="4" t="s">
        <f>=HYPERLINK("https://www.leilaoonline.net/lote/detalhe/245928", "TRATOR JOHN DEERE 7195 J; ANO 2016. - EQP.2003273. - LOC. IVINHEMA ")</f>
      </c>
      <c r="C20" s="4" t="inlineStr">
        <is>
          <t>Vendido</t>
        </is>
      </c>
      <c r="D20" s="4" t="inlineStr">
        <is>
          <t>20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=HYPERLINK("https://www.leilaoonline.net/lote/detalhe/245938", "1212")</f>
      </c>
      <c r="B21" s="4" t="s">
        <f>=HYPERLINK("https://www.leilaoonline.net/lote/detalhe/245938", " TRATOR JOHN DEERE 7195 J; ANO 2014. - EQP.2003183. - LOC. IVINHEMA ")</f>
      </c>
      <c r="C21" s="4" t="inlineStr">
        <is>
          <t>Vendido</t>
        </is>
      </c>
      <c r="D21" s="4" t="inlineStr">
        <is>
          <t>2</t>
        </is>
      </c>
      <c r="E21" s="5" t="inlineStr">
        <is>
          <t>82.500,00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=HYPERLINK("https://www.leilaoonline.net/lote/detalhe/245934", "1215")</f>
      </c>
      <c r="B22" s="4" t="s">
        <f>=HYPERLINK("https://www.leilaoonline.net/lote/detalhe/245934", "TRATOR CASE PUMA 205; ANO 2013. - EQP.2003142. - LOC. IVINHEMA")</f>
      </c>
      <c r="C22" s="4" t="inlineStr">
        <is>
          <t>Vendido</t>
        </is>
      </c>
      <c r="D22" s="4" t="inlineStr">
        <is>
          <t>57</t>
        </is>
      </c>
      <c r="E22" s="5" t="inlineStr">
        <is>
          <t>107.000,00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=HYPERLINK("https://www.leilaoonline.net/lote/detalhe/245933", "1216")</f>
      </c>
      <c r="B23" s="4" t="s">
        <f>=HYPERLINK("https://www.leilaoonline.net/lote/detalhe/245933", "TRATOR CASE FARMALL 110; ANO 2012. - EQP.2007040. - LOC. IVINHEMA")</f>
      </c>
      <c r="C23" s="4" t="inlineStr">
        <is>
          <t>Vendido</t>
        </is>
      </c>
      <c r="D23" s="4" t="inlineStr">
        <is>
          <t>59</t>
        </is>
      </c>
      <c r="E23" s="5" t="inlineStr">
        <is>
          <t>98.000,00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=HYPERLINK("https://www.leilaoonline.net/lote/detalhe/245940", "1217")</f>
      </c>
      <c r="B24" s="4" t="s">
        <f>=HYPERLINK("https://www.leilaoonline.net/lote/detalhe/245940", "TRATOR CASE FARMALL 110; ANO 2012. - EQP.2007036. - LOC. IVINHEMA")</f>
      </c>
      <c r="C24" s="4" t="inlineStr">
        <is>
          <t>Vendido</t>
        </is>
      </c>
      <c r="D24" s="4" t="inlineStr">
        <is>
          <t>54</t>
        </is>
      </c>
      <c r="E24" s="5" t="inlineStr">
        <is>
          <t>100.000,00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=HYPERLINK("https://www.leilaoonline.net/lote/detalhe/245942", "1218")</f>
      </c>
      <c r="B25" s="4" t="s">
        <f>=HYPERLINK("https://www.leilaoonline.net/lote/detalhe/245942", "TRATOR CASE FARMALL 110; ANO 2012. - EQP.2007038. - LOC. IVINHEMA")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=HYPERLINK("https://www.leilaoonline.net/lote/detalhe/245926", "1219")</f>
      </c>
      <c r="B26" s="4" t="s">
        <f>=HYPERLINK("https://www.leilaoonline.net/lote/detalhe/245926", "TRATOR JOHN DEERE 7195 J; ANO 2016. - EQP.2003268. - LOC. IVINHEMA ")</f>
      </c>
      <c r="C26" s="4" t="inlineStr">
        <is>
          <t>Vendido</t>
        </is>
      </c>
      <c r="D26" s="4" t="inlineStr">
        <is>
          <t>9</t>
        </is>
      </c>
      <c r="E26" s="5" t="inlineStr">
        <is>
          <t>110.000,00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=HYPERLINK("https://www.leilaoonline.net/lote/detalhe/245848", "1220")</f>
      </c>
      <c r="B27" s="4" t="s">
        <f>=HYPERLINK("https://www.leilaoonline.net/lote/detalhe/245848", "CHEVROLET SPIN 1.8L AT LT; ANO 2019/2019; BRANCO. - EQP.2001388. - LOC. IVINHEMA")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=HYPERLINK("https://www.leilaoonline.net/lote/detalhe/245897", "1221")</f>
      </c>
      <c r="B28" s="4" t="s">
        <f>=HYPERLINK("https://www.leilaoonline.net/lote/detalhe/245897", "RENAULT DUSTER 20 D 4X4; ANO 2015/2016; BRANCO. - EQP.2001246. - LOC. IVINHEMA")</f>
      </c>
      <c r="C28" s="4" t="inlineStr">
        <is>
          <t>Vendido</t>
        </is>
      </c>
      <c r="D28" s="4" t="inlineStr">
        <is>
          <t>22</t>
        </is>
      </c>
      <c r="E28" s="5" t="inlineStr">
        <is>
          <t>36.000,00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=HYPERLINK("https://www.leilaoonline.net/lote/detalhe/245840", "1222")</f>
      </c>
      <c r="B29" s="4" t="s">
        <f>=HYPERLINK("https://www.leilaoonline.net/lote/detalhe/245840", "RENAULT DUSTER 16 E 4X2; ANO 2016/2017; BRANCO. - EQP.2001294. - LOC. IVINHEMA")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=HYPERLINK("https://www.leilaoonline.net/lote/detalhe/245852", "1223")</f>
      </c>
      <c r="B30" s="4" t="s">
        <f>=HYPERLINK("https://www.leilaoonline.net/lote/detalhe/245852", "RENAULT DUSTER DYN16 SCE; ANO 2017/2018; BRANCO. - EQP.2001329. - LOC. IVINHEMA")</f>
      </c>
      <c r="C30" s="4" t="inlineStr">
        <is>
          <t>Vendido</t>
        </is>
      </c>
      <c r="D30" s="4" t="inlineStr">
        <is>
          <t>10</t>
        </is>
      </c>
      <c r="E30" s="5" t="inlineStr">
        <is>
          <t>36.000,00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=HYPERLINK("https://www.leilaoonline.net/lote/detalhe/245969", "1224")</f>
      </c>
      <c r="B31" s="4" t="s">
        <f>=HYPERLINK("https://www.leilaoonline.net/lote/detalhe/245969", "TRATOR CORTADOR DE GRAMA JOHN DEERE X 165; ANO 2016. - EQP.2003336. - LOC. IVINHEMA")</f>
      </c>
      <c r="C31" s="4" t="inlineStr">
        <is>
          <t>Vendido</t>
        </is>
      </c>
      <c r="D31" s="4" t="inlineStr">
        <is>
          <t>5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=HYPERLINK("https://www.leilaoonline.net/lote/detalhe/245843", "1225")</f>
      </c>
      <c r="B32" s="4" t="s">
        <f>=HYPERLINK("https://www.leilaoonline.net/lote/detalhe/245843", "CAMINHÃO VOLKSWAGEN 31.320 CNC 6X4; ANO 2008/2008; BRANCO. - EQP.2002050. - LOC. IVINHEMA")</f>
      </c>
      <c r="C32" s="4" t="inlineStr">
        <is>
          <t>Vendido</t>
        </is>
      </c>
      <c r="D32" s="4" t="inlineStr">
        <is>
          <t>86</t>
        </is>
      </c>
      <c r="E32" s="5" t="inlineStr">
        <is>
          <t>183.000,00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=HYPERLINK("https://www.leilaoonline.net/lote/detalhe/245892", "1227")</f>
      </c>
      <c r="B33" s="4" t="s">
        <f>=HYPERLINK("https://www.leilaoonline.net/lote/detalhe/245892", "CAMINHÃO VOLVO FM 480 6X4T; ANO 2008/2008; BRANCO. - EQP.2002207. - LOC. IVINHEMA")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44.000,00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=HYPERLINK("https://www.leilaoonline.net/lote/detalhe/245894", "1228")</f>
      </c>
      <c r="B34" s="4" t="s">
        <f>=HYPERLINK("https://www.leilaoonline.net/lote/detalhe/245894", "CAMINHÃO VOLVO FM 500 6X4T; ANO 2012/2013; BRANCO. - EQP.2002241. - LOC, IVINHEMA")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61.000,00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=HYPERLINK("https://www.leilaoonline.net/lote/detalhe/245905", "1229")</f>
      </c>
      <c r="B35" s="4" t="s">
        <f>=HYPERLINK("https://www.leilaoonline.net/lote/detalhe/245905", "SEMI REBOQUE TANQUE AG TQ; ANO 1999/1999; BRANCO. - EQP.2010632. - LOC. IVINHEMA")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=HYPERLINK("https://www.leilaoonline.net/lote/detalhe/245846", "1230")</f>
      </c>
      <c r="B36" s="4" t="s">
        <f>=HYPERLINK("https://www.leilaoonline.net/lote/detalhe/245846", "TRANSBORDO ANTONIOSI ATA 21500; ANO 2016. - EQP.2010371. - LOC. IVINHEMA")</f>
      </c>
      <c r="C36" s="4" t="inlineStr">
        <is>
          <t>Vendido</t>
        </is>
      </c>
      <c r="D36" s="4" t="inlineStr">
        <is>
          <t>66</t>
        </is>
      </c>
      <c r="E36" s="5" t="inlineStr">
        <is>
          <t>93.000,00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=HYPERLINK("https://www.leilaoonline.net/lote/detalhe/245913", "1231")</f>
      </c>
      <c r="B37" s="4" t="s">
        <f>=HYPERLINK("https://www.leilaoonline.net/lote/detalhe/245913", "TRANSBORDO TESTON PT 22000; ANO 2018. - EQP.2010929. - LOC. IVINHEMA")</f>
      </c>
      <c r="C37" s="4" t="inlineStr">
        <is>
          <t>Vendido</t>
        </is>
      </c>
      <c r="D37" s="4" t="inlineStr">
        <is>
          <t>55</t>
        </is>
      </c>
      <c r="E37" s="5" t="inlineStr">
        <is>
          <t>84.000,00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=HYPERLINK("https://www.leilaoonline.net/lote/detalhe/245909", "1232")</f>
      </c>
      <c r="B38" s="4" t="s">
        <f>=HYPERLINK("https://www.leilaoonline.net/lote/detalhe/245909", "TRANSBORDO TESTON PT 22000; ANO 2016. - EQP.2010894. - LOC. IVINHEMA")</f>
      </c>
      <c r="C38" s="4" t="inlineStr">
        <is>
          <t>Vendido</t>
        </is>
      </c>
      <c r="D38" s="4" t="inlineStr">
        <is>
          <t>67</t>
        </is>
      </c>
      <c r="E38" s="5" t="inlineStr">
        <is>
          <t>91.000,00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=HYPERLINK("https://www.leilaoonline.net/lote/detalhe/245923", "1233")</f>
      </c>
      <c r="B39" s="4" t="s">
        <f>=HYPERLINK("https://www.leilaoonline.net/lote/detalhe/245923", "TRANSBORDO TESTON PT 22000; ANO 2018. - EQP.2010984. - LOC. IVINHEMA")</f>
      </c>
      <c r="C39" s="4" t="inlineStr">
        <is>
          <t>Vendido</t>
        </is>
      </c>
      <c r="D39" s="4" t="inlineStr">
        <is>
          <t>77</t>
        </is>
      </c>
      <c r="E39" s="5" t="inlineStr">
        <is>
          <t>106.000,00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=HYPERLINK("https://www.leilaoonline.net/lote/detalhe/245922", "1234")</f>
      </c>
      <c r="B40" s="4" t="s">
        <f>=HYPERLINK("https://www.leilaoonline.net/lote/detalhe/245922", "TRANSBORDO TESTON PT 22000; ANO 2018. - EQP.2010936. - LOC. IVINHEMA")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68.000,00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=HYPERLINK("https://www.leilaoonline.net/lote/detalhe/245920", "1235")</f>
      </c>
      <c r="B41" s="4" t="s">
        <f>=HYPERLINK("https://www.leilaoonline.net/lote/detalhe/245920", "TRANSBORDO TESTON PT 22000; ANO 2019. - EQP.2010985. - LOC. IVINHEMA")</f>
      </c>
      <c r="C41" s="4" t="inlineStr">
        <is>
          <t>Vendido</t>
        </is>
      </c>
      <c r="D41" s="4" t="inlineStr">
        <is>
          <t>71</t>
        </is>
      </c>
      <c r="E41" s="5" t="inlineStr">
        <is>
          <t>105.000,00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=HYPERLINK("https://www.leilaoonline.net/lote/detalhe/245883", "1236")</f>
      </c>
      <c r="B42" s="4" t="s">
        <f>=HYPERLINK("https://www.leilaoonline.net/lote/detalhe/245883", "TRANSBORDO ANTONIOSI ATA 21500; ANO 2016. - EQP.2010376. - LOC. IVINHEMA")</f>
      </c>
      <c r="C42" s="4" t="inlineStr">
        <is>
          <t>Vendido</t>
        </is>
      </c>
      <c r="D42" s="4" t="inlineStr">
        <is>
          <t>62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=HYPERLINK("https://www.leilaoonline.net/lote/detalhe/245900", "1237")</f>
      </c>
      <c r="B43" s="4" t="s">
        <f>=HYPERLINK("https://www.leilaoonline.net/lote/detalhe/245900", "TRANSBORDO ANTONIOSI ATA 10500; ANO 2012. - EQP.2010765. - LOC. IVINHEMA")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=HYPERLINK("https://www.leilaoonline.net/lote/detalhe/245907", "1238")</f>
      </c>
      <c r="B44" s="4" t="s">
        <f>=HYPERLINK("https://www.leilaoonline.net/lote/detalhe/245907", "TRANSBORDO ANTONIOSI ATA 10500; ANO 2013. - EQP.2010857. - LOC. IVINHEMA")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=HYPERLINK("https://www.leilaoonline.net/lote/detalhe/245863", "1239")</f>
      </c>
      <c r="B45" s="4" t="s">
        <f>=HYPERLINK("https://www.leilaoonline.net/lote/detalhe/245863", "TRANSBORDO ANTONIOSI ATA 10500; ANO 2009. - EQP.2010338. - LOC. IVINHEMA")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=HYPERLINK("https://www.leilaoonline.net/lote/detalhe/245930", "1240")</f>
      </c>
      <c r="B46" s="4" t="s">
        <f>=HYPERLINK("https://www.leilaoonline.net/lote/detalhe/245930", "TRATOR CASE PUMA 200; ANO 2017. - EQP.2003372. - LOC. IVINHEMA")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126.000,00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=HYPERLINK("https://www.leilaoonline.net/lote/detalhe/245939", "1241")</f>
      </c>
      <c r="B47" s="4" t="s">
        <f>=HYPERLINK("https://www.leilaoonline.net/lote/detalhe/245939", "TRATOR JOHN DEERE 7195 J; ANO 2016. - EQP.2003272. - LOC. IVINHEMA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115.000,00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=HYPERLINK("https://www.leilaoonline.net/lote/detalhe/245925", "1242")</f>
      </c>
      <c r="B48" s="4" t="s">
        <f>=HYPERLINK("https://www.leilaoonline.net/lote/detalhe/245925", "TRATOR JOHN DEERE 7195 J; ANO 2014. - EQP.2003175. - LOC. IVINHEMA ")</f>
      </c>
      <c r="C48" s="4" t="inlineStr">
        <is>
          <t>Vendido</t>
        </is>
      </c>
      <c r="D48" s="4" t="inlineStr">
        <is>
          <t>8</t>
        </is>
      </c>
      <c r="E48" s="5" t="inlineStr">
        <is>
          <t>97.500,00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=HYPERLINK("https://www.leilaoonline.net/lote/detalhe/245924", "1243")</f>
      </c>
      <c r="B49" s="4" t="s">
        <f>=HYPERLINK("https://www.leilaoonline.net/lote/detalhe/245924", "TRATOR CASE PUMA 200; ANO 2017. - EQP.2003376. - LOC. IVINHEMA")</f>
      </c>
      <c r="C49" s="4" t="inlineStr">
        <is>
          <t>Vendido</t>
        </is>
      </c>
      <c r="D49" s="4" t="inlineStr">
        <is>
          <t>32</t>
        </is>
      </c>
      <c r="E49" s="5" t="inlineStr">
        <is>
          <t>142.000,00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=HYPERLINK("https://www.leilaoonline.net/lote/detalhe/245944", "1244")</f>
      </c>
      <c r="B50" s="4" t="s">
        <f>=HYPERLINK("https://www.leilaoonline.net/lote/detalhe/245944", "TRATOR JOHN DEERE 7195 J; ANO 2016. - EQP.2003269. - LOC. IVINHEMA 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132.500,00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=HYPERLINK("https://www.leilaoonline.net/lote/detalhe/245886", "1245")</f>
      </c>
      <c r="B51" s="4" t="s">
        <f>=HYPERLINK("https://www.leilaoonline.net/lote/detalhe/245886", "TRATOR JOHN DEERE 7195 J; ANO 2016. - EQP.2003281. - LOC. IVINHEMA ")</f>
      </c>
      <c r="C51" s="4" t="inlineStr">
        <is>
          <t>Vendido</t>
        </is>
      </c>
      <c r="D51" s="4" t="inlineStr">
        <is>
          <t>16</t>
        </is>
      </c>
      <c r="E51" s="5" t="inlineStr">
        <is>
          <t>127.500,00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=HYPERLINK("https://www.leilaoonline.net/lote/detalhe/245864", "1250")</f>
      </c>
      <c r="B52" s="4" t="s">
        <f>=HYPERLINK("https://www.leilaoonline.net/lote/detalhe/245864", "SEMI REBOQUE TANQUE AG TQ; ANO 1999/2000; BRANCO. - EQP.2010637. - LOC. IVINHEMA")</f>
      </c>
      <c r="C52" s="4" t="inlineStr">
        <is>
          <t>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=HYPERLINK("https://www.leilaoonline.net/lote/detalhe/245910", "1251")</f>
      </c>
      <c r="B53" s="4" t="s">
        <f>=HYPERLINK("https://www.leilaoonline.net/lote/detalhe/245910", "SEMI REBOQUE TANQUE AG TQ; ANO 1999/1999; BRANCO. - EQP.2010631. - LOC. IVINHEMA")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=HYPERLINK("https://www.leilaoonline.net/lote/detalhe/245901", "1252")</f>
      </c>
      <c r="B54" s="4" t="s">
        <f>=HYPERLINK("https://www.leilaoonline.net/lote/detalhe/245901", "SEMI REBOQUE TANQUE AG TQ; ANO 1999/2000; BRANCO. - EQP.2010638. - LOC. IVINHEMA")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=HYPERLINK("https://www.leilaoonline.net/lote/detalhe/245859", "1253")</f>
      </c>
      <c r="B55" s="4" t="s">
        <f>=HYPERLINK("https://www.leilaoonline.net/lote/detalhe/245859", " COLHEDORA DE CANA CASE A8800; ANO 2014. - EQP.2004079. - LOC. IVINHEMA")</f>
      </c>
      <c r="C55" s="4" t="inlineStr">
        <is>
          <t>Vendido</t>
        </is>
      </c>
      <c r="D55" s="4" t="inlineStr">
        <is>
          <t>48</t>
        </is>
      </c>
      <c r="E55" s="5" t="inlineStr">
        <is>
          <t>77.000,00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=HYPERLINK("https://www.leilaoonline.net/lote/detalhe/245850", "1254")</f>
      </c>
      <c r="B56" s="4" t="s">
        <f>=HYPERLINK("https://www.leilaoonline.net/lote/detalhe/245850", " SUBSOLADOR COM DISCO 4 HASTES Y.; ANO 2018 - EQP.2009110. - LOC. IVINHEMA")</f>
      </c>
      <c r="C56" s="4" t="inlineStr">
        <is>
          <t>Vendido</t>
        </is>
      </c>
      <c r="D56" s="4" t="inlineStr">
        <is>
          <t>20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=HYPERLINK("https://www.leilaoonline.net/lote/detalhe/245873", "1255")</f>
      </c>
      <c r="B57" s="4" t="s">
        <f>=HYPERLINK("https://www.leilaoonline.net/lote/detalhe/245873", "COLHEDORA DE CANA CASE A8800; ANO 2014. - EQP.2004086. - LOC. IVINHEMA")</f>
      </c>
      <c r="C57" s="4" t="inlineStr">
        <is>
          <t>Vendido</t>
        </is>
      </c>
      <c r="D57" s="4" t="inlineStr">
        <is>
          <t>44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=HYPERLINK("https://www.leilaoonline.net/lote/detalhe/245887", "1256")</f>
      </c>
      <c r="B58" s="4" t="s">
        <f>=HYPERLINK("https://www.leilaoonline.net/lote/detalhe/245887", "COLHEDORA DE CANA JOHN DEERE 3520; ANO 2015. - EQP.2004118. - LOC. IVINHEMA")</f>
      </c>
      <c r="C58" s="4" t="inlineStr">
        <is>
          <t>Vendido</t>
        </is>
      </c>
      <c r="D58" s="4" t="inlineStr">
        <is>
          <t>91</t>
        </is>
      </c>
      <c r="E58" s="5" t="inlineStr">
        <is>
          <t>115.000,00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=HYPERLINK("https://www.leilaoonline.net/lote/detalhe/245861", "1259")</f>
      </c>
      <c r="B59" s="4" t="s">
        <f>=HYPERLINK("https://www.leilaoonline.net/lote/detalhe/245861", "COLHEDORA DE CANA CASE A8800; ANO 2014. - EQP.2004084. - LOC. IVINHEMA")</f>
      </c>
      <c r="C59" s="4" t="inlineStr">
        <is>
          <t>Vendido</t>
        </is>
      </c>
      <c r="D59" s="4" t="inlineStr">
        <is>
          <t>60</t>
        </is>
      </c>
      <c r="E59" s="5" t="inlineStr">
        <is>
          <t>84.000,00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=HYPERLINK("https://www.leilaoonline.net/lote/detalhe/245853", "1260")</f>
      </c>
      <c r="B60" s="4" t="s">
        <f>=HYPERLINK("https://www.leilaoonline.net/lote/detalhe/245853", "COLHEDORA DE CANA CASE A8810; ANO 2018. - EQP.2004142. - LOC. IVINHEMA")</f>
      </c>
      <c r="C60" s="4" t="inlineStr">
        <is>
          <t>Vendido</t>
        </is>
      </c>
      <c r="D60" s="4" t="inlineStr">
        <is>
          <t>127</t>
        </is>
      </c>
      <c r="E60" s="5" t="inlineStr">
        <is>
          <t>170.000,00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=HYPERLINK("https://www.leilaoonline.net/lote/detalhe/245878", "1261")</f>
      </c>
      <c r="B61" s="4" t="s">
        <f>=HYPERLINK("https://www.leilaoonline.net/lote/detalhe/245878", "COLHEDORA DE CANA JOHN DEERE 3520; ANO 2015. - EQP.2004117. - LOC. IVINHEMA")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100.000,00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=HYPERLINK("https://www.leilaoonline.net/lote/detalhe/245881", "1263")</f>
      </c>
      <c r="B62" s="4" t="s">
        <f>=HYPERLINK("https://www.leilaoonline.net/lote/detalhe/245881", "PLANTADORA DE GRÃOS JOHN DEERE 9218; ANO 2005. - EQP.2009037. - LOC. IVINHEMA")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=HYPERLINK("https://www.leilaoonline.net/lote/detalhe/245874", "1264")</f>
      </c>
      <c r="B63" s="4" t="s">
        <f>=HYPERLINK("https://www.leilaoonline.net/lote/detalhe/245874", "PLANTADORA DE GRÃOS JOHN DEERE 9218; ANO 2005. - EQP.2009036. - LOC. IVINHEMA")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=HYPERLINK("https://www.leilaoonline.net/lote/detalhe/245847", "1270")</f>
      </c>
      <c r="B64" s="4" t="s">
        <f>=HYPERLINK("https://www.leilaoonline.net/lote/detalhe/245847", "TRANSBORDO ANTONIOSI ATA 10500; ANO 2009. - EQP.2010248. - LOC. IVINHEMA")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=HYPERLINK("https://www.leilaoonline.net/lote/detalhe/245842", "1271")</f>
      </c>
      <c r="B65" s="4" t="s">
        <f>=HYPERLINK("https://www.leilaoonline.net/lote/detalhe/245842", "TRANSBORDO ANTONIOSI ATA 4000; ANO 2010. - EQP.2010310. - LOC. IVINHEMA")</f>
      </c>
      <c r="C65" s="4" t="inlineStr">
        <is>
          <t>Vendido</t>
        </is>
      </c>
      <c r="D65" s="4" t="inlineStr">
        <is>
          <t>2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=HYPERLINK("https://www.leilaoonline.net/lote/detalhe/245911", "1272")</f>
      </c>
      <c r="B66" s="4" t="s">
        <f>=HYPERLINK("https://www.leilaoonline.net/lote/detalhe/245911", "TRANSBORDO ANTONIOSI ATA 10500; ANO 2013. - EQP.2010861. - LOC. IVINHEMA")</f>
      </c>
      <c r="C66" s="4" t="inlineStr">
        <is>
          <t>Vendido</t>
        </is>
      </c>
      <c r="D66" s="4" t="inlineStr">
        <is>
          <t>1</t>
        </is>
      </c>
      <c r="E66" s="5" t="inlineStr">
        <is>
          <t>12.000,00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=HYPERLINK("https://www.leilaoonline.net/lote/detalhe/245914", "1273")</f>
      </c>
      <c r="B67" s="4" t="s">
        <f>=HYPERLINK("https://www.leilaoonline.net/lote/detalhe/245914", "TRANSBORDO ANTONIOSI ATA 10500; ANO 2013. - EQP.2010847. - LOC. IVINHEMA")</f>
      </c>
      <c r="C67" s="4" t="inlineStr">
        <is>
          <t>Vendido</t>
        </is>
      </c>
      <c r="D67" s="4" t="inlineStr">
        <is>
          <t>4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=HYPERLINK("https://www.leilaoonline.net/lote/detalhe/245876", "1274")</f>
      </c>
      <c r="B68" s="4" t="s">
        <f>=HYPERLINK("https://www.leilaoonline.net/lote/detalhe/245876", " TRANSBORDO ANTONIOSI ATA 4000; ANO 2010. - EQP.2010283. - LOC. IVINHEMA")</f>
      </c>
      <c r="C68" s="4" t="inlineStr">
        <is>
          <t>Vendido</t>
        </is>
      </c>
      <c r="D68" s="4" t="inlineStr">
        <is>
          <t>2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=HYPERLINK("https://www.leilaoonline.net/lote/detalhe/245890", "1275")</f>
      </c>
      <c r="B69" s="4" t="s">
        <f>=HYPERLINK("https://www.leilaoonline.net/lote/detalhe/245890", "TRANSBORDO ANTONIOSI ATA 4000; ANO 2010. (QUEIMADO) - EQP.2010296. - LOC. IVINHEMA")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=HYPERLINK("https://www.leilaoonline.net/lote/detalhe/245872", "1276")</f>
      </c>
      <c r="B70" s="4" t="s">
        <f>=HYPERLINK("https://www.leilaoonline.net/lote/detalhe/245872", "TRANSBORDO ANTONIOSI ATA 10500; ANO 2009. (QUEIMADO) - EQP.2010256. - LOC. IVINHEMA")</f>
      </c>
      <c r="C70" s="4" t="inlineStr">
        <is>
          <t>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=HYPERLINK("https://www.leilaoonline.net/lote/detalhe/245899", "1277")</f>
      </c>
      <c r="B71" s="4" t="s">
        <f>=HYPERLINK("https://www.leilaoonline.net/lote/detalhe/245899", "TRANSBORDO ANTONIOSI ATA 4000; ANO 2010. - EQP.2010268. - LOC. IVINHEMA")</f>
      </c>
      <c r="C71" s="4" t="inlineStr">
        <is>
          <t>Vendido</t>
        </is>
      </c>
      <c r="D71" s="4" t="inlineStr">
        <is>
          <t>2</t>
        </is>
      </c>
      <c r="E71" s="5" t="inlineStr">
        <is>
          <t>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=HYPERLINK("https://www.leilaoonline.net/lote/detalhe/245893", "1278")</f>
      </c>
      <c r="B72" s="4" t="s">
        <f>=HYPERLINK("https://www.leilaoonline.net/lote/detalhe/245893", "TRANSBORDO ANTONIOSI ATA 4000; ANO 2010. - EQP.2010311. - LOC. IVINHEMA")</f>
      </c>
      <c r="C72" s="4" t="inlineStr">
        <is>
          <t>Vendido</t>
        </is>
      </c>
      <c r="D72" s="4" t="inlineStr">
        <is>
          <t>3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=HYPERLINK("https://www.leilaoonline.net/lote/detalhe/245891", "1279")</f>
      </c>
      <c r="B73" s="4" t="s">
        <f>=HYPERLINK("https://www.leilaoonline.net/lote/detalhe/245891", "TRANSBORDO ANTONIOSI ATA 10500; ANO 2009. - EQP.2010250. - LOC. IVINHEMA")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=HYPERLINK("https://www.leilaoonline.net/lote/detalhe/245943", "1280")</f>
      </c>
      <c r="B74" s="4" t="s">
        <f>=HYPERLINK("https://www.leilaoonline.net/lote/detalhe/245943", "TRATOR JOHN DEERE 7195 J; ANO 2014. - EQP.2003186. - LOC. IVINHEMA ")</f>
      </c>
      <c r="C74" s="4" t="inlineStr">
        <is>
          <t>Vendido</t>
        </is>
      </c>
      <c r="D74" s="4" t="inlineStr">
        <is>
          <t>18</t>
        </is>
      </c>
      <c r="E74" s="5" t="inlineStr">
        <is>
          <t>122.500,00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=HYPERLINK("https://www.leilaoonline.net/lote/detalhe/245936", "1281")</f>
      </c>
      <c r="B75" s="4" t="s">
        <f>=HYPERLINK("https://www.leilaoonline.net/lote/detalhe/245936", "TRATOR CASE PUMA 200; ANO 2017. - EQP.2003377. - LOC. IVINHEMA")</f>
      </c>
      <c r="C75" s="4" t="inlineStr">
        <is>
          <t>Vendido</t>
        </is>
      </c>
      <c r="D75" s="4" t="inlineStr">
        <is>
          <t>30</t>
        </is>
      </c>
      <c r="E75" s="5" t="inlineStr">
        <is>
          <t>138.000,00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=HYPERLINK("https://www.leilaoonline.net/lote/detalhe/245929", "1282")</f>
      </c>
      <c r="B76" s="4" t="s">
        <f>=HYPERLINK("https://www.leilaoonline.net/lote/detalhe/245929", "TRATOR JOHN DEERE 7195 J; ANO 2016. - EQP.2003291. - LOC. IVINHEMA ")</f>
      </c>
      <c r="C76" s="4" t="inlineStr">
        <is>
          <t>Vendido</t>
        </is>
      </c>
      <c r="D76" s="4" t="inlineStr">
        <is>
          <t>13</t>
        </is>
      </c>
      <c r="E76" s="5" t="inlineStr">
        <is>
          <t>120.000,00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=HYPERLINK("https://www.leilaoonline.net/lote/detalhe/245931", "1285")</f>
      </c>
      <c r="B77" s="4" t="s">
        <f>=HYPERLINK("https://www.leilaoonline.net/lote/detalhe/245931", "TRATOR JOHN DEERE 7195 J; ANO 2016. - EQP.2003270. - LOC. IVINHEMA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125.000,00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=HYPERLINK("https://www.leilaoonline.net/lote/detalhe/245946", "1286")</f>
      </c>
      <c r="B78" s="4" t="s">
        <f>=HYPERLINK("https://www.leilaoonline.net/lote/detalhe/245946", "TRATOR CASE PUMA 205; ANO 2013. - EQP.2003154. - LOC. IVINHEMA")</f>
      </c>
      <c r="C78" s="4" t="inlineStr">
        <is>
          <t>Vendido</t>
        </is>
      </c>
      <c r="D78" s="4" t="inlineStr">
        <is>
          <t>58</t>
        </is>
      </c>
      <c r="E78" s="5" t="inlineStr">
        <is>
          <t>107.000,00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=HYPERLINK("https://www.leilaoonline.net/lote/detalhe/245917", "1290")</f>
      </c>
      <c r="B79" s="4" t="s">
        <f>=HYPERLINK("https://www.leilaoonline.net/lote/detalhe/245917", "TRANSBORDO ANTONIOSI ATA 10500; ANO 2012. - EQP.2010761. - LOC. IVINHEMA")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=HYPERLINK("https://www.leilaoonline.net/lote/detalhe/245884", "1291")</f>
      </c>
      <c r="B80" s="4" t="s">
        <f>=HYPERLINK("https://www.leilaoonline.net/lote/detalhe/245884", "TRANSBORDO ANTONIOSI ATA 10500; ANO 2009. - EQP.2010232. - LOC. IVINHEMA")</f>
      </c>
      <c r="C80" s="4" t="inlineStr">
        <is>
          <t>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=HYPERLINK("https://www.leilaoonline.net/lote/detalhe/245904", "1292")</f>
      </c>
      <c r="B81" s="4" t="s">
        <f>=HYPERLINK("https://www.leilaoonline.net/lote/detalhe/245904", "TRANSBORDO ANTONIOSI ATA 10500; ANO 2012. - EQP.2010773. - LOC. IVINHEMA")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=HYPERLINK("https://www.leilaoonline.net/lote/detalhe/245885", "1293")</f>
      </c>
      <c r="B82" s="4" t="s">
        <f>=HYPERLINK("https://www.leilaoonline.net/lote/detalhe/245885", "TRANSBORDO ANTONIOSI ATA 21500; ANO 2016. - EQP.2010366. - LOC. IVINHEMA")</f>
      </c>
      <c r="C82" s="4" t="inlineStr">
        <is>
          <t>Vendido</t>
        </is>
      </c>
      <c r="D82" s="4" t="inlineStr">
        <is>
          <t>11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=HYPERLINK("https://www.leilaoonline.net/lote/detalhe/245856", "1294")</f>
      </c>
      <c r="B83" s="4" t="s">
        <f>=HYPERLINK("https://www.leilaoonline.net/lote/detalhe/245856", "TRANSBORDO ANTONIOSI ATA 21500; ANO 2016. - EQP.2010364. - LOC. IVINHEMA")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=HYPERLINK("https://www.leilaoonline.net/lote/detalhe/245869", "1295")</f>
      </c>
      <c r="B84" s="4" t="s">
        <f>=HYPERLINK("https://www.leilaoonline.net/lote/detalhe/245869", "TRANSBORDO ANTONIOSI ATA 21500; ANO 2016. - EQP.2010360. - LOC. IVINHEMA")</f>
      </c>
      <c r="C84" s="4" t="inlineStr">
        <is>
          <t>Vendido</t>
        </is>
      </c>
      <c r="D84" s="4" t="inlineStr">
        <is>
          <t>7</t>
        </is>
      </c>
      <c r="E84" s="5" t="inlineStr">
        <is>
          <t>36.000,00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=HYPERLINK("https://www.leilaoonline.net/lote/detalhe/245866", "1296")</f>
      </c>
      <c r="B85" s="4" t="s">
        <f>=HYPERLINK("https://www.leilaoonline.net/lote/detalhe/245866", "TRANSBORDO ANTONIOSI ATA 21500; ANO 2016. - EQP.2010363. - LOC. IVINHEMA")</f>
      </c>
      <c r="C85" s="4" t="inlineStr">
        <is>
          <t>Vendido</t>
        </is>
      </c>
      <c r="D85" s="4" t="inlineStr">
        <is>
          <t>25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=HYPERLINK("https://www.leilaoonline.net/lote/detalhe/245895", "1297")</f>
      </c>
      <c r="B86" s="4" t="s">
        <f>=HYPERLINK("https://www.leilaoonline.net/lote/detalhe/245895", "TRANSBORDO ANTONIOSI ATA 21500; ANO 2016. - EQP.2010368. - LOC. IVINHEMA")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59.000,00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=HYPERLINK("https://www.leilaoonline.net/lote/detalhe/245860", "1300")</f>
      </c>
      <c r="B87" s="4" t="s">
        <f>=HYPERLINK("https://www.leilaoonline.net/lote/detalhe/245860", "TRANSBORDO ANTONIOSI ATA 10500; ANO 2009. - EQP.2010258. - LOC. IVINHEMA")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=HYPERLINK("https://www.leilaoonline.net/lote/detalhe/245902", "1301")</f>
      </c>
      <c r="B88" s="4" t="s">
        <f>=HYPERLINK("https://www.leilaoonline.net/lote/detalhe/245902", "TRANSBORDO ANTONIOSI ATA 10500; ANO 2013. - EQP.2010852. - LOC. IVINHEMA")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=HYPERLINK("https://www.leilaoonline.net/lote/detalhe/245903", "1302")</f>
      </c>
      <c r="B89" s="4" t="s">
        <f>=HYPERLINK("https://www.leilaoonline.net/lote/detalhe/245903", "TRANSBORDO ANTONIOSI ATA 10500; ANO 2012. - EQP.2010769. - LOC. IVINHEMA")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=HYPERLINK("https://www.leilaoonline.net/lote/detalhe/245880", "1303")</f>
      </c>
      <c r="B90" s="4" t="s">
        <f>=HYPERLINK("https://www.leilaoonline.net/lote/detalhe/245880", "TRANSBORDO ANTONIOSI ATA 10500; ANO 2012. - EQP.2010775. - LOC. IVINHEMA")</f>
      </c>
      <c r="C90" s="4" t="inlineStr">
        <is>
          <t>Vendido</t>
        </is>
      </c>
      <c r="D90" s="4" t="inlineStr">
        <is>
          <t>1</t>
        </is>
      </c>
      <c r="E90" s="5" t="inlineStr">
        <is>
          <t>12.000,00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=HYPERLINK("https://www.leilaoonline.net/lote/detalhe/245908", "1304")</f>
      </c>
      <c r="B91" s="4" t="s">
        <f>=HYPERLINK("https://www.leilaoonline.net/lote/detalhe/245908", "TRANSBORDO ANTONIOSI ATA 10500; ANO 2013. - EQP.2010822. - LOC. IVINHEMA")</f>
      </c>
      <c r="C91" s="4" t="inlineStr">
        <is>
          <t>Vendido</t>
        </is>
      </c>
      <c r="D91" s="4" t="inlineStr">
        <is>
          <t>1</t>
        </is>
      </c>
      <c r="E91" s="5" t="inlineStr">
        <is>
          <t>12.000,00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=HYPERLINK("https://www.leilaoonline.net/lote/detalhe/245916", "1305")</f>
      </c>
      <c r="B92" s="4" t="s">
        <f>=HYPERLINK("https://www.leilaoonline.net/lote/detalhe/245916", "TRANSBORDO ANTONIOSI ATA 10500; ANO 2012. - EQP.2010748. - LOC. IVINHEMA")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=HYPERLINK("https://www.leilaoonline.net/lote/detalhe/245867", "1306")</f>
      </c>
      <c r="B93" s="4" t="s">
        <f>=HYPERLINK("https://www.leilaoonline.net/lote/detalhe/245867", "TRANSBORDO ANTONIOSI ATA 10500; ANO 2012. - EQP.2010745. - LOC. IVINHEMA")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=HYPERLINK("https://www.leilaoonline.net/lote/detalhe/245941", "1310")</f>
      </c>
      <c r="B94" s="4" t="s">
        <f>=HYPERLINK("https://www.leilaoonline.net/lote/detalhe/245941", "TRATOR JOHN DEERE 7195 J; ANO 2016. - EQP.2003284. - LOC. IVINHEMA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132.500,00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=HYPERLINK("https://www.leilaoonline.net/lote/detalhe/245937", "1311")</f>
      </c>
      <c r="B95" s="4" t="s">
        <f>=HYPERLINK("https://www.leilaoonline.net/lote/detalhe/245937", "TRATOR CASE PUMA 200; ANO 2017. - EQP.2003373. - LOC. IVINHEMA")</f>
      </c>
      <c r="C95" s="4" t="inlineStr">
        <is>
          <t>Vendido</t>
        </is>
      </c>
      <c r="D95" s="4" t="inlineStr">
        <is>
          <t>24</t>
        </is>
      </c>
      <c r="E95" s="5" t="inlineStr">
        <is>
          <t>126.000,00</t>
        </is>
      </c>
      <c r="F95" s="4" t="inlineStr">
        <is>
          <t>2000.00</t>
        </is>
      </c>
    </row>
    <row collapsed="false" customFormat="false" customHeight="false" hidden="false" ht="12.1" outlineLevel="0" r="96">
      <c r="A96" s="5" t="s">
        <f>=HYPERLINK("https://www.leilaoonline.net/lote/detalhe/245932", "1316")</f>
      </c>
      <c r="B96" s="4" t="s">
        <f>=HYPERLINK("https://www.leilaoonline.net/lote/detalhe/245932", "TRATOR JOHN DEERE 7195 J; ANO 2016. - EQP.2003311. - LOC. IVINHEMA ")</f>
      </c>
      <c r="C96" s="4" t="inlineStr">
        <is>
          <t>Vendido</t>
        </is>
      </c>
      <c r="D96" s="4" t="inlineStr">
        <is>
          <t>23</t>
        </is>
      </c>
      <c r="E96" s="5" t="inlineStr">
        <is>
          <t>142.500,01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=HYPERLINK("https://www.leilaoonline.net/lote/detalhe/245945", "1317")</f>
      </c>
      <c r="B97" s="4" t="s">
        <f>=HYPERLINK("https://www.leilaoonline.net/lote/detalhe/245945", "TRATOR JOHN DEERE 7195 J; ANO 2016. - EQP.2003302. - LOC. IVINHEMA 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132.500,00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=HYPERLINK("https://www.leilaoonline.net/lote/detalhe/245935", "1318")</f>
      </c>
      <c r="B98" s="4" t="s">
        <f>=HYPERLINK("https://www.leilaoonline.net/lote/detalhe/245935", "TRATOR JOHN DEERE 7195 J; ANO 2014. - EQP.2003187. - LOC. IVINHEMA ")</f>
      </c>
      <c r="C98" s="4" t="inlineStr">
        <is>
          <t>Vendido</t>
        </is>
      </c>
      <c r="D98" s="4" t="inlineStr">
        <is>
          <t>24</t>
        </is>
      </c>
      <c r="E98" s="5" t="inlineStr">
        <is>
          <t>137.500,00</t>
        </is>
      </c>
      <c r="F9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2026-05-14T17:21:39.00Z</dcterms:created>
  <dc:creator>Tellks Tecnologia</dc:creator>
  <cp:revision>0</cp:revision>
</cp:coreProperties>
</file>