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92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EXTRUSORA, ELÉTRICOS, TRANSFORMADORES., ALMOXARIF. E MAIS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19/11/2024 11:00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Guilherme O Rossi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=HYPERLINK("https://www.leilaoonline.net/lote/detalhe/255681", "999")</f>
      </c>
      <c r="B11" s="4" t="s">
        <f>=HYPERLINK("https://www.leilaoonline.net/lote/detalhe/255681", "[ VÍDEOS ] SISTEMA DE CASCATA COM DUAS EXTRUSORAS")</f>
      </c>
      <c r="C11" s="4" t="inlineStr">
        <is>
          <t>Não vendido</t>
        </is>
      </c>
      <c r="D11" s="4" t="inlineStr">
        <is>
          <t>0</t>
        </is>
      </c>
      <c r="E11" s="5" t="inlineStr">
        <is>
          <t>290.000,00</t>
        </is>
      </c>
      <c r="F11" s="4" t="inlineStr">
        <is>
          <t>2000.00</t>
        </is>
      </c>
    </row>
    <row collapsed="false" customFormat="false" customHeight="false" hidden="false" ht="12.1" outlineLevel="0" r="12">
      <c r="A12" s="5" t="s">
        <f>=HYPERLINK("https://www.leilaoonline.net/lote/detalhe/255677", "1002")</f>
      </c>
      <c r="B12" s="4" t="s">
        <f>=HYPERLINK("https://www.leilaoonline.net/lote/detalhe/255677", "MISTURADOR EM INOX  ")</f>
      </c>
      <c r="C12" s="4" t="inlineStr">
        <is>
          <t>Não vendido</t>
        </is>
      </c>
      <c r="D12" s="4" t="inlineStr">
        <is>
          <t>0</t>
        </is>
      </c>
      <c r="E12" s="5" t="inlineStr">
        <is>
          <t>6.500,00</t>
        </is>
      </c>
      <c r="F12" s="4" t="inlineStr">
        <is>
          <t>350.00</t>
        </is>
      </c>
    </row>
    <row collapsed="false" customFormat="false" customHeight="false" hidden="false" ht="12.1" outlineLevel="0" r="13">
      <c r="A13" s="5" t="s">
        <f>=HYPERLINK("https://www.leilaoonline.net/lote/detalhe/255242", "1003")</f>
      </c>
      <c r="B13" s="4" t="s">
        <f>=HYPERLINK("https://www.leilaoonline.net/lote/detalhe/255242", "MASSEIRA / MISTURADOR  INDUSTRIAL - TRÊS EIXOS - MOTOR 40CV - PESO APROX. 3TON.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12.000,00</t>
        </is>
      </c>
      <c r="F13" s="4" t="inlineStr">
        <is>
          <t>500.00</t>
        </is>
      </c>
    </row>
    <row collapsed="false" customFormat="false" customHeight="false" hidden="false" ht="12.1" outlineLevel="0" r="14">
      <c r="A14" s="5" t="s">
        <f>=HYPERLINK("https://www.leilaoonline.net/lote/detalhe/255245", "1004")</f>
      </c>
      <c r="B14" s="4" t="s">
        <f>=HYPERLINK("https://www.leilaoonline.net/lote/detalhe/255245", "MASSEIRA / MISTURADOR  INDUSTRIAL - TRÊS EIXOS - MOTOR 40CV - PESO APROX. 3TON. ")</f>
      </c>
      <c r="C14" s="4" t="inlineStr">
        <is>
          <t>Não vendido</t>
        </is>
      </c>
      <c r="D14" s="4" t="inlineStr">
        <is>
          <t>0</t>
        </is>
      </c>
      <c r="E14" s="5" t="inlineStr">
        <is>
          <t>12.000,00</t>
        </is>
      </c>
      <c r="F14" s="4" t="inlineStr">
        <is>
          <t>500.00</t>
        </is>
      </c>
    </row>
    <row collapsed="false" customFormat="false" customHeight="false" hidden="false" ht="12.1" outlineLevel="0" r="15">
      <c r="A15" s="5" t="s">
        <f>=HYPERLINK("https://www.leilaoonline.net/lote/detalhe/255241", "1005")</f>
      </c>
      <c r="B15" s="4" t="s">
        <f>=HYPERLINK("https://www.leilaoonline.net/lote/detalhe/255241", "MASSEIRA / MISTURADOR  INDUSTRIAL - TRÊS EIXOS - MOTOR 40CV - PESO APROX. 3TON. ")</f>
      </c>
      <c r="C15" s="4" t="inlineStr">
        <is>
          <t>Não vendido</t>
        </is>
      </c>
      <c r="D15" s="4" t="inlineStr">
        <is>
          <t>0</t>
        </is>
      </c>
      <c r="E15" s="5" t="inlineStr">
        <is>
          <t>12.000,00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=HYPERLINK("https://www.leilaoonline.net/lote/detalhe/255247", "1006")</f>
      </c>
      <c r="B16" s="4" t="s">
        <f>=HYPERLINK("https://www.leilaoonline.net/lote/detalhe/255247", "MASSEIRA VERTICAL INDUSTRIAL - TRÊS EIXOS - SEM MOTOR - PESO APROX. 3TON. ")</f>
      </c>
      <c r="C16" s="4" t="inlineStr">
        <is>
          <t>Não vendido</t>
        </is>
      </c>
      <c r="D16" s="4" t="inlineStr">
        <is>
          <t>0</t>
        </is>
      </c>
      <c r="E16" s="5" t="inlineStr">
        <is>
          <t>9.000,00</t>
        </is>
      </c>
      <c r="F16" s="4" t="inlineStr">
        <is>
          <t>500.00</t>
        </is>
      </c>
    </row>
    <row collapsed="false" customFormat="false" customHeight="false" hidden="false" ht="12.1" outlineLevel="0" r="17">
      <c r="A17" s="5" t="s">
        <f>=HYPERLINK("https://www.leilaoonline.net/lote/detalhe/255244", "1007")</f>
      </c>
      <c r="B17" s="4" t="s">
        <f>=HYPERLINK("https://www.leilaoonline.net/lote/detalhe/255244", "MASSEIRA VERTICAL INDUSTRIAL - TRÊS EIXOS - SEM MOTOR - PESO APROX. 3TON. ")</f>
      </c>
      <c r="C17" s="4" t="inlineStr">
        <is>
          <t>Não vendido</t>
        </is>
      </c>
      <c r="D17" s="4" t="inlineStr">
        <is>
          <t>0</t>
        </is>
      </c>
      <c r="E17" s="5" t="inlineStr">
        <is>
          <t>9.000,00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=HYPERLINK("https://www.leilaoonline.net/lote/detalhe/255248", "1009")</f>
      </c>
      <c r="B18" s="4" t="s">
        <f>=HYPERLINK("https://www.leilaoonline.net/lote/detalhe/255248", " PRENSA ENFARDADEIRA PARA PET, PAPELÃO, LATINHA E PLÁSTICOS EM GERAL - 800X800 MM - EIXO 4 POLEGADAS - POUCO USO")</f>
      </c>
      <c r="C18" s="4" t="inlineStr">
        <is>
          <t>Não vendido</t>
        </is>
      </c>
      <c r="D18" s="4" t="inlineStr">
        <is>
          <t>0</t>
        </is>
      </c>
      <c r="E18" s="5" t="inlineStr">
        <is>
          <t>25.000,00</t>
        </is>
      </c>
      <c r="F18" s="4" t="inlineStr">
        <is>
          <t>500.00</t>
        </is>
      </c>
    </row>
    <row collapsed="false" customFormat="false" customHeight="false" hidden="false" ht="12.1" outlineLevel="0" r="19">
      <c r="A19" s="5" t="s">
        <f>=HYPERLINK("https://www.leilaoonline.net/lote/detalhe/255249", "1010")</f>
      </c>
      <c r="B19" s="4" t="s">
        <f>=HYPERLINK("https://www.leilaoonline.net/lote/detalhe/255249", " MAQUINA PARA REVISAR E MEDIR TECIDO – LARGURA 1.800MM")</f>
      </c>
      <c r="C19" s="4" t="inlineStr">
        <is>
          <t>Não vendido</t>
        </is>
      </c>
      <c r="D19" s="4" t="inlineStr">
        <is>
          <t>0</t>
        </is>
      </c>
      <c r="E19" s="5" t="inlineStr">
        <is>
          <t>4.500,00</t>
        </is>
      </c>
      <c r="F19" s="4" t="inlineStr">
        <is>
          <t>250.00</t>
        </is>
      </c>
    </row>
    <row collapsed="false" customFormat="false" customHeight="false" hidden="false" ht="12.1" outlineLevel="0" r="20">
      <c r="A20" s="5" t="s">
        <f>=HYPERLINK("https://www.leilaoonline.net/lote/detalhe/255251", "1012")</f>
      </c>
      <c r="B20" s="4" t="s">
        <f>=HYPERLINK("https://www.leilaoonline.net/lote/detalhe/255251", "PULMÃO DE AR ")</f>
      </c>
      <c r="C20" s="4" t="inlineStr">
        <is>
          <t>Não vendido</t>
        </is>
      </c>
      <c r="D20" s="4" t="inlineStr">
        <is>
          <t>0</t>
        </is>
      </c>
      <c r="E20" s="5" t="inlineStr">
        <is>
          <t>1.350,00</t>
        </is>
      </c>
      <c r="F20" s="4" t="inlineStr">
        <is>
          <t>250.00</t>
        </is>
      </c>
    </row>
    <row collapsed="false" customFormat="false" customHeight="false" hidden="false" ht="12.1" outlineLevel="0" r="21">
      <c r="A21" s="5" t="s">
        <f>=HYPERLINK("https://www.leilaoonline.net/lote/detalhe/255252", "1013")</f>
      </c>
      <c r="B21" s="4" t="s">
        <f>=HYPERLINK("https://www.leilaoonline.net/lote/detalhe/255252", "PENEIRA VIBRATÓRIA 2 MOTORES 1,5CV - TODA EM INOX - COMPRIMENTO 1450MM X LARGURA 750MM")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9.500,00</t>
        </is>
      </c>
      <c r="F21" s="4" t="inlineStr">
        <is>
          <t>350.00</t>
        </is>
      </c>
    </row>
    <row collapsed="false" customFormat="false" customHeight="false" hidden="false" ht="12.1" outlineLevel="0" r="22">
      <c r="A22" s="5" t="s">
        <f>=HYPERLINK("https://www.leilaoonline.net/lote/detalhe/255253", "1014")</f>
      </c>
      <c r="B22" s="4" t="s">
        <f>=HYPERLINK("https://www.leilaoonline.net/lote/detalhe/255253", "09 UN. INVERSORES DE FREQUENCIA  SENDO ( 1 Danfos 5cv 220v, 2  Danfos 3cv 220v, 1 Danfos 2cv 220v, 1 Weg CFW08 3cv 220v, 1 Toshiba 2cv 220v e  3 Danfos 0,5cv 220v ")</f>
      </c>
      <c r="C22" s="4" t="inlineStr">
        <is>
          <t>Não vendido</t>
        </is>
      </c>
      <c r="D22" s="4" t="inlineStr">
        <is>
          <t>0</t>
        </is>
      </c>
      <c r="E22" s="5" t="inlineStr">
        <is>
          <t>3.000,00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=HYPERLINK("https://www.leilaoonline.net/lote/detalhe/255215", "1015")</f>
      </c>
      <c r="B23" s="4" t="s">
        <f>=HYPERLINK("https://www.leilaoonline.net/lote/detalhe/255215", " 01 REDUTOR - RELAÇÃO 1:50")</f>
      </c>
      <c r="C23" s="4" t="inlineStr">
        <is>
          <t>Não vendido</t>
        </is>
      </c>
      <c r="D23" s="4" t="inlineStr">
        <is>
          <t>0</t>
        </is>
      </c>
      <c r="E23" s="5" t="inlineStr">
        <is>
          <t>5.800,00</t>
        </is>
      </c>
      <c r="F23" s="4" t="inlineStr">
        <is>
          <t>350.00</t>
        </is>
      </c>
    </row>
    <row collapsed="false" customFormat="false" customHeight="false" hidden="false" ht="12.1" outlineLevel="0" r="24">
      <c r="A24" s="5" t="s">
        <f>=HYPERLINK("https://www.leilaoonline.net/lote/detalhe/255254", "1016")</f>
      </c>
      <c r="B24" s="4" t="s">
        <f>=HYPERLINK("https://www.leilaoonline.net/lote/detalhe/255254", "SOFT STARTER WEG SSW007 - 130 amp (220v-575v)(50cv-220v)(75cv-380v)")</f>
      </c>
      <c r="C24" s="4" t="inlineStr">
        <is>
          <t>Não vendido</t>
        </is>
      </c>
      <c r="D24" s="4" t="inlineStr">
        <is>
          <t>0</t>
        </is>
      </c>
      <c r="E24" s="5" t="inlineStr">
        <is>
          <t>3.600,00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=HYPERLINK("https://www.leilaoonline.net/lote/detalhe/255238", "1017")</f>
      </c>
      <c r="B25" s="4" t="s">
        <f>=HYPERLINK("https://www.leilaoonline.net/lote/detalhe/255238", "[ VÍDEO ] Compressor Pressure Sobreposto. 40 Pés  - Motor 7,5cv / 220v - Aprox. 400 litros. Com painel")</f>
      </c>
      <c r="C25" s="4" t="inlineStr">
        <is>
          <t>Não vendido</t>
        </is>
      </c>
      <c r="D25" s="4" t="inlineStr">
        <is>
          <t>0</t>
        </is>
      </c>
      <c r="E25" s="5" t="inlineStr">
        <is>
          <t>8.700,00</t>
        </is>
      </c>
      <c r="F25" s="4" t="inlineStr">
        <is>
          <t>250.00</t>
        </is>
      </c>
    </row>
    <row collapsed="false" customFormat="false" customHeight="false" hidden="false" ht="12.1" outlineLevel="0" r="26">
      <c r="A26" s="5" t="s">
        <f>=HYPERLINK("https://www.leilaoonline.net/lote/detalhe/255239", "1018")</f>
      </c>
      <c r="B26" s="4" t="s">
        <f>=HYPERLINK("https://www.leilaoonline.net/lote/detalhe/255239", "Aprox. 300 peças -  Ventoinha/Cooler ( peças novas (Sem Garantia) Diversos tamanhos, medidas e voltagens.")</f>
      </c>
      <c r="C26" s="4" t="inlineStr">
        <is>
          <t>Não vendido</t>
        </is>
      </c>
      <c r="D26" s="4" t="inlineStr">
        <is>
          <t>0</t>
        </is>
      </c>
      <c r="E26" s="5" t="inlineStr">
        <is>
          <t>3.000,00</t>
        </is>
      </c>
      <c r="F26" s="4" t="inlineStr">
        <is>
          <t>200.00</t>
        </is>
      </c>
    </row>
    <row collapsed="false" customFormat="false" customHeight="false" hidden="false" ht="12.1" outlineLevel="0" r="27">
      <c r="A27" s="5" t="s">
        <f>=HYPERLINK("https://www.leilaoonline.net/lote/detalhe/255679", "1019")</f>
      </c>
      <c r="B27" s="4" t="s">
        <f>=HYPERLINK("https://www.leilaoonline.net/lote/detalhe/255679", "20 UN. TACOMETROS DE CONTATO DIGITAL MINIPA MOD. 2245A - SEM USO ( NO ESTADO)")</f>
      </c>
      <c r="C27" s="4" t="inlineStr">
        <is>
          <t>Não vendido</t>
        </is>
      </c>
      <c r="D27" s="4" t="inlineStr">
        <is>
          <t>0</t>
        </is>
      </c>
      <c r="E27" s="5" t="inlineStr">
        <is>
          <t>4.300,00</t>
        </is>
      </c>
      <c r="F27" s="4" t="inlineStr">
        <is>
          <t>50.00</t>
        </is>
      </c>
    </row>
    <row collapsed="false" customFormat="false" customHeight="false" hidden="false" ht="12.1" outlineLevel="0" r="28">
      <c r="A28" s="5" t="s">
        <f>=HYPERLINK("https://www.leilaoonline.net/lote/detalhe/255216", "1020")</f>
      </c>
      <c r="B28" s="4" t="s">
        <f>=HYPERLINK("https://www.leilaoonline.net/lote/detalhe/255216", " INVERSOR WEG CFW 700 - 220v / 70 AMPERES/ 25cv ")</f>
      </c>
      <c r="C28" s="4" t="inlineStr">
        <is>
          <t>Não vendido</t>
        </is>
      </c>
      <c r="D28" s="4" t="inlineStr">
        <is>
          <t>0</t>
        </is>
      </c>
      <c r="E28" s="5" t="inlineStr">
        <is>
          <t>8.000,00</t>
        </is>
      </c>
      <c r="F28" s="4" t="inlineStr">
        <is>
          <t>350.00</t>
        </is>
      </c>
    </row>
    <row collapsed="false" customFormat="false" customHeight="false" hidden="false" ht="12.1" outlineLevel="0" r="29">
      <c r="A29" s="5" t="s">
        <f>=HYPERLINK("https://www.leilaoonline.net/lote/detalhe/255217", "1021")</f>
      </c>
      <c r="B29" s="4" t="s">
        <f>=HYPERLINK("https://www.leilaoonline.net/lote/detalhe/255217", "INVERSOR WEG CFW 500 - 220v trifasico / 47 AMPERES/ 15cv ")</f>
      </c>
      <c r="C29" s="4" t="inlineStr">
        <is>
          <t>Não vendido</t>
        </is>
      </c>
      <c r="D29" s="4" t="inlineStr">
        <is>
          <t>0</t>
        </is>
      </c>
      <c r="E29" s="5" t="inlineStr">
        <is>
          <t>3.400,00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=HYPERLINK("https://www.leilaoonline.net/lote/detalhe/255218", "1022")</f>
      </c>
      <c r="B30" s="4" t="s">
        <f>=HYPERLINK("https://www.leilaoonline.net/lote/detalhe/255218", "INVERSOR WEG CFW 500 - 220v trifasico / 47 AMPERES/ 15cv ")</f>
      </c>
      <c r="C30" s="4" t="inlineStr">
        <is>
          <t>Não vendido</t>
        </is>
      </c>
      <c r="D30" s="4" t="inlineStr">
        <is>
          <t>0</t>
        </is>
      </c>
      <c r="E30" s="5" t="inlineStr">
        <is>
          <t>3.400,00</t>
        </is>
      </c>
      <c r="F30" s="4" t="inlineStr">
        <is>
          <t>250.00</t>
        </is>
      </c>
    </row>
    <row collapsed="false" customFormat="false" customHeight="false" hidden="false" ht="12.1" outlineLevel="0" r="31">
      <c r="A31" s="5" t="s">
        <f>=HYPERLINK("https://www.leilaoonline.net/lote/detalhe/255255", "1023")</f>
      </c>
      <c r="B31" s="4" t="s">
        <f>=HYPERLINK("https://www.leilaoonline.net/lote/detalhe/255255", "APROX. 31 CHAVES TORQUIMETROS E 2 DINAMÔMETRS PARA MOLA E 1 MANÔMETRO")</f>
      </c>
      <c r="C31" s="4" t="inlineStr">
        <is>
          <t>Não vendido</t>
        </is>
      </c>
      <c r="D31" s="4" t="inlineStr">
        <is>
          <t>0</t>
        </is>
      </c>
      <c r="E31" s="5" t="inlineStr">
        <is>
          <t>6.000,00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=HYPERLINK("https://www.leilaoonline.net/lote/detalhe/255682", "1024")</f>
      </c>
      <c r="B32" s="4" t="s">
        <f>=HYPERLINK("https://www.leilaoonline.net/lote/detalhe/255682", "ALTERNADOR 25 KVA 220/380/440V")</f>
      </c>
      <c r="C32" s="4" t="inlineStr">
        <is>
          <t>Não vendido</t>
        </is>
      </c>
      <c r="D32" s="4" t="inlineStr">
        <is>
          <t>0</t>
        </is>
      </c>
      <c r="E32" s="5" t="inlineStr">
        <is>
          <t>4.500,00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=HYPERLINK("https://www.leilaoonline.net/lote/detalhe/255222", "1025")</f>
      </c>
      <c r="B33" s="4" t="s">
        <f>=HYPERLINK("https://www.leilaoonline.net/lote/detalhe/255222", " Bomba de vácuo em inox Motor 10cv Vazão 80-00 Mm cúbicos por hora")</f>
      </c>
      <c r="C33" s="4" t="inlineStr">
        <is>
          <t>Não vendido</t>
        </is>
      </c>
      <c r="D33" s="4" t="inlineStr">
        <is>
          <t>0</t>
        </is>
      </c>
      <c r="E33" s="5" t="inlineStr">
        <is>
          <t>4.000,00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=HYPERLINK("https://www.leilaoonline.net/lote/detalhe/255220", "1027")</f>
      </c>
      <c r="B34" s="4" t="s">
        <f>=HYPERLINK("https://www.leilaoonline.net/lote/detalhe/255220", " Bomba de vácuo em inox Motor 15cv 1.755 rpm Tipo 250/100 Vazão metro cúbico por hora 200")</f>
      </c>
      <c r="C34" s="4" t="inlineStr">
        <is>
          <t>Não vendido</t>
        </is>
      </c>
      <c r="D34" s="4" t="inlineStr">
        <is>
          <t>0</t>
        </is>
      </c>
      <c r="E34" s="5" t="inlineStr">
        <is>
          <t>6.000,00</t>
        </is>
      </c>
      <c r="F34" s="4" t="inlineStr">
        <is>
          <t>200.00</t>
        </is>
      </c>
    </row>
    <row collapsed="false" customFormat="false" customHeight="false" hidden="false" ht="12.1" outlineLevel="0" r="35">
      <c r="A35" s="5" t="s">
        <f>=HYPERLINK("https://www.leilaoonline.net/lote/detalhe/256069", "1028")</f>
      </c>
      <c r="B35" s="4" t="s">
        <f>=HYPERLINK("https://www.leilaoonline.net/lote/detalhe/256069", " SONDA/GUIA PASSA FIO ")</f>
      </c>
      <c r="C35" s="4" t="inlineStr">
        <is>
          <t>Não vendido</t>
        </is>
      </c>
      <c r="D35" s="4" t="inlineStr">
        <is>
          <t>0</t>
        </is>
      </c>
      <c r="E35" s="5" t="inlineStr">
        <is>
          <t>1.000,00</t>
        </is>
      </c>
      <c r="F35" s="4" t="inlineStr">
        <is>
          <t>50.00</t>
        </is>
      </c>
    </row>
    <row collapsed="false" customFormat="false" customHeight="false" hidden="false" ht="12.1" outlineLevel="0" r="36">
      <c r="A36" s="5" t="s">
        <f>=HYPERLINK("https://www.leilaoonline.net/lote/detalhe/256066", "1029")</f>
      </c>
      <c r="B36" s="4" t="s">
        <f>=HYPERLINK("https://www.leilaoonline.net/lote/detalhe/256066", " BAGAGEIRO/SUPORTE PARA ESCADA /COM REGULAGEM")</f>
      </c>
      <c r="C36" s="4" t="inlineStr">
        <is>
          <t>Não vendido</t>
        </is>
      </c>
      <c r="D36" s="4" t="inlineStr">
        <is>
          <t>0</t>
        </is>
      </c>
      <c r="E36" s="5" t="inlineStr">
        <is>
          <t>230,00</t>
        </is>
      </c>
      <c r="F36" s="4" t="inlineStr">
        <is>
          <t>50.00</t>
        </is>
      </c>
    </row>
    <row collapsed="false" customFormat="false" customHeight="false" hidden="false" ht="12.1" outlineLevel="0" r="37">
      <c r="A37" s="5" t="s">
        <f>=HYPERLINK("https://www.leilaoonline.net/lote/detalhe/256065", "1030")</f>
      </c>
      <c r="B37" s="4" t="s">
        <f>=HYPERLINK("https://www.leilaoonline.net/lote/detalhe/256065", " BAGAGEIRO/SUPORTE PARA ESCADA /COM REGULAGEM")</f>
      </c>
      <c r="C37" s="4" t="inlineStr">
        <is>
          <t>Não vendido</t>
        </is>
      </c>
      <c r="D37" s="4" t="inlineStr">
        <is>
          <t>0</t>
        </is>
      </c>
      <c r="E37" s="5" t="inlineStr">
        <is>
          <t>230,00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=HYPERLINK("https://www.leilaoonline.net/lote/detalhe/256071", "1031")</f>
      </c>
      <c r="B38" s="4" t="s">
        <f>=HYPERLINK("https://www.leilaoonline.net/lote/detalhe/256071", " BAGAGEIRO/SUPORTE PARA ESCADA /COM REGULAGEM")</f>
      </c>
      <c r="C38" s="4" t="inlineStr">
        <is>
          <t>Não vendido</t>
        </is>
      </c>
      <c r="D38" s="4" t="inlineStr">
        <is>
          <t>0</t>
        </is>
      </c>
      <c r="E38" s="5" t="inlineStr">
        <is>
          <t>230,00</t>
        </is>
      </c>
      <c r="F38" s="4" t="inlineStr">
        <is>
          <t>50.00</t>
        </is>
      </c>
    </row>
    <row collapsed="false" customFormat="false" customHeight="false" hidden="false" ht="12.1" outlineLevel="0" r="39">
      <c r="A39" s="5" t="s">
        <f>=HYPERLINK("https://www.leilaoonline.net/lote/detalhe/256074", "1032")</f>
      </c>
      <c r="B39" s="4" t="s">
        <f>=HYPERLINK("https://www.leilaoonline.net/lote/detalhe/256074", " 05 MOTORES DC 24V COM CAIXA DE REDUÇÃO (SEM USO)")</f>
      </c>
      <c r="C39" s="4" t="inlineStr">
        <is>
          <t>Não vendido</t>
        </is>
      </c>
      <c r="D39" s="4" t="inlineStr">
        <is>
          <t>0</t>
        </is>
      </c>
      <c r="E39" s="5" t="inlineStr">
        <is>
          <t>950,00</t>
        </is>
      </c>
      <c r="F39" s="4" t="inlineStr">
        <is>
          <t>50.00</t>
        </is>
      </c>
    </row>
    <row collapsed="false" customFormat="false" customHeight="false" hidden="false" ht="12.1" outlineLevel="0" r="40">
      <c r="A40" s="5" t="s">
        <f>=HYPERLINK("https://www.leilaoonline.net/lote/detalhe/256072", "1033")</f>
      </c>
      <c r="B40" s="4" t="s">
        <f>=HYPERLINK("https://www.leilaoonline.net/lote/detalhe/256072", " 05 MOTORES DC 24V COM CAIXA DE REDUÇÃO (SEM USO)")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950,00</t>
        </is>
      </c>
      <c r="F40" s="4" t="inlineStr">
        <is>
          <t>50.00</t>
        </is>
      </c>
    </row>
    <row collapsed="false" customFormat="false" customHeight="false" hidden="false" ht="12.1" outlineLevel="0" r="41">
      <c r="A41" s="5" t="s">
        <f>=HYPERLINK("https://www.leilaoonline.net/lote/detalhe/256068", "1034")</f>
      </c>
      <c r="B41" s="4" t="s">
        <f>=HYPERLINK("https://www.leilaoonline.net/lote/detalhe/256068", " 05 MOTORES DC 24V COM CAIXA DE REDUÇÃO (SEM USO)")</f>
      </c>
      <c r="C41" s="4" t="inlineStr">
        <is>
          <t>Não vendido</t>
        </is>
      </c>
      <c r="D41" s="4" t="inlineStr">
        <is>
          <t>0</t>
        </is>
      </c>
      <c r="E41" s="5" t="inlineStr">
        <is>
          <t>950,00</t>
        </is>
      </c>
      <c r="F41" s="4" t="inlineStr">
        <is>
          <t>50.00</t>
        </is>
      </c>
    </row>
    <row collapsed="false" customFormat="false" customHeight="false" hidden="false" ht="12.1" outlineLevel="0" r="42">
      <c r="A42" s="5" t="s">
        <f>=HYPERLINK("https://www.leilaoonline.net/lote/detalhe/256067", "1035")</f>
      </c>
      <c r="B42" s="4" t="s">
        <f>=HYPERLINK("https://www.leilaoonline.net/lote/detalhe/256067", " SERRA VAI E VEM ELÉTRICA")</f>
      </c>
      <c r="C42" s="4" t="inlineStr">
        <is>
          <t>Não vendido</t>
        </is>
      </c>
      <c r="D42" s="4" t="inlineStr">
        <is>
          <t>0</t>
        </is>
      </c>
      <c r="E42" s="5" t="inlineStr">
        <is>
          <t>950,00</t>
        </is>
      </c>
      <c r="F42" s="4" t="inlineStr">
        <is>
          <t>50.00</t>
        </is>
      </c>
    </row>
    <row collapsed="false" customFormat="false" customHeight="false" hidden="false" ht="12.1" outlineLevel="0" r="43">
      <c r="A43" s="5" t="s">
        <f>=HYPERLINK("https://www.leilaoonline.net/lote/detalhe/255223", "1036")</f>
      </c>
      <c r="B43" s="4" t="s">
        <f>=HYPERLINK("https://www.leilaoonline.net/lote/detalhe/255223", " Bomba d'agua KSB motor 12,5 cv Weg Megabloc 80-50-160")</f>
      </c>
      <c r="C43" s="4" t="inlineStr">
        <is>
          <t>Não vendido</t>
        </is>
      </c>
      <c r="D43" s="4" t="inlineStr">
        <is>
          <t>0</t>
        </is>
      </c>
      <c r="E43" s="5" t="inlineStr">
        <is>
          <t>6.000,00</t>
        </is>
      </c>
      <c r="F43" s="4" t="inlineStr">
        <is>
          <t>200.00</t>
        </is>
      </c>
    </row>
    <row collapsed="false" customFormat="false" customHeight="false" hidden="false" ht="12.1" outlineLevel="0" r="44">
      <c r="A44" s="5" t="s">
        <f>=HYPERLINK("https://www.leilaoonline.net/lote/detalhe/255224", "1037")</f>
      </c>
      <c r="B44" s="4" t="s">
        <f>=HYPERLINK("https://www.leilaoonline.net/lote/detalhe/255224", " Bomba d'agua CS thebeMotor Weg 12,5 cv")</f>
      </c>
      <c r="C44" s="4" t="inlineStr">
        <is>
          <t>Não vendido</t>
        </is>
      </c>
      <c r="D44" s="4" t="inlineStr">
        <is>
          <t>0</t>
        </is>
      </c>
      <c r="E44" s="5" t="inlineStr">
        <is>
          <t>6.000,00</t>
        </is>
      </c>
      <c r="F44" s="4" t="inlineStr">
        <is>
          <t>200.00</t>
        </is>
      </c>
    </row>
    <row collapsed="false" customFormat="false" customHeight="false" hidden="false" ht="12.1" outlineLevel="0" r="45">
      <c r="A45" s="5" t="s">
        <f>=HYPERLINK("https://www.leilaoonline.net/lote/detalhe/256073", "1038")</f>
      </c>
      <c r="B45" s="4" t="s">
        <f>=HYPERLINK("https://www.leilaoonline.net/lote/detalhe/256073", " AFIADOR DE FACA - MESA 1.200MM")</f>
      </c>
      <c r="C45" s="4" t="inlineStr">
        <is>
          <t>Não vendido</t>
        </is>
      </c>
      <c r="D45" s="4" t="inlineStr">
        <is>
          <t>0</t>
        </is>
      </c>
      <c r="E45" s="5" t="inlineStr">
        <is>
          <t>3.200,00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=HYPERLINK("https://www.leilaoonline.net/lote/detalhe/256070", "1039")</f>
      </c>
      <c r="B46" s="4" t="s">
        <f>=HYPERLINK("https://www.leilaoonline.net/lote/detalhe/256070", " 10 RELÉS FOTOELÉTRICO - MOD. RM 74/N - 220V/1800VA/1000W")</f>
      </c>
      <c r="C46" s="4" t="inlineStr">
        <is>
          <t>Não vendido</t>
        </is>
      </c>
      <c r="D46" s="4" t="inlineStr">
        <is>
          <t>0</t>
        </is>
      </c>
      <c r="E46" s="5" t="inlineStr">
        <is>
          <t>380,00</t>
        </is>
      </c>
      <c r="F46" s="4" t="inlineStr">
        <is>
          <t>20.00</t>
        </is>
      </c>
    </row>
    <row collapsed="false" customFormat="false" customHeight="false" hidden="false" ht="12.1" outlineLevel="0" r="47">
      <c r="A47" s="5" t="s">
        <f>=HYPERLINK("https://www.leilaoonline.net/lote/detalhe/255221", "1040")</f>
      </c>
      <c r="B47" s="4" t="s">
        <f>=HYPERLINK("https://www.leilaoonline.net/lote/detalhe/255221", " Bomba d'agua Glass Em INOX Motor weg 7,5 CV")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6.200,00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=HYPERLINK("https://www.leilaoonline.net/lote/detalhe/255225", "1041")</f>
      </c>
      <c r="B48" s="4" t="s">
        <f>=HYPERLINK("https://www.leilaoonline.net/lote/detalhe/255225", " Moto redutor Relação 1:50 Motor Weg 15cv")</f>
      </c>
      <c r="C48" s="4" t="inlineStr">
        <is>
          <t>Não vendido</t>
        </is>
      </c>
      <c r="D48" s="4" t="inlineStr">
        <is>
          <t>0</t>
        </is>
      </c>
      <c r="E48" s="5" t="inlineStr">
        <is>
          <t>6.000,00</t>
        </is>
      </c>
      <c r="F48" s="4" t="inlineStr">
        <is>
          <t>200.00</t>
        </is>
      </c>
    </row>
    <row collapsed="false" customFormat="false" customHeight="false" hidden="false" ht="12.1" outlineLevel="0" r="49">
      <c r="A49" s="5" t="s">
        <f>=HYPERLINK("https://www.leilaoonline.net/lote/detalhe/255226", "1042")</f>
      </c>
      <c r="B49" s="4" t="s">
        <f>=HYPERLINK("https://www.leilaoonline.net/lote/detalhe/255226", " Rosca transportadora Em INOX Completa com motor e redutor Comprimento 3,50m")</f>
      </c>
      <c r="C49" s="4" t="inlineStr">
        <is>
          <t>Não vendido</t>
        </is>
      </c>
      <c r="D49" s="4" t="inlineStr">
        <is>
          <t>0</t>
        </is>
      </c>
      <c r="E49" s="5" t="inlineStr">
        <is>
          <t>6.000,00</t>
        </is>
      </c>
      <c r="F49" s="4" t="inlineStr">
        <is>
          <t>200.00</t>
        </is>
      </c>
    </row>
    <row collapsed="false" customFormat="false" customHeight="false" hidden="false" ht="12.1" outlineLevel="0" r="50">
      <c r="A50" s="5" t="s">
        <f>=HYPERLINK("https://www.leilaoonline.net/lote/detalhe/255219", "1043")</f>
      </c>
      <c r="B50" s="4" t="s">
        <f>=HYPERLINK("https://www.leilaoonline.net/lote/detalhe/255219", " Bomba d'agua Motor Weg 7,5cv")</f>
      </c>
      <c r="C50" s="4" t="inlineStr">
        <is>
          <t>Não vendido</t>
        </is>
      </c>
      <c r="D50" s="4" t="inlineStr">
        <is>
          <t>0</t>
        </is>
      </c>
      <c r="E50" s="5" t="inlineStr">
        <is>
          <t>3.000,00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=HYPERLINK("https://www.leilaoonline.net/lote/detalhe/256087", "1044")</f>
      </c>
      <c r="B51" s="4" t="s">
        <f>=HYPERLINK("https://www.leilaoonline.net/lote/detalhe/256087", "MOTOR GERADOR  - SEM USO")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1.600,00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=HYPERLINK("https://www.leilaoonline.net/lote/detalhe/256088", "1045")</f>
      </c>
      <c r="B52" s="4" t="s">
        <f>=HYPERLINK("https://www.leilaoonline.net/lote/detalhe/256088", "MOTOR GERADOR  - SEM USO")</f>
      </c>
      <c r="C52" s="4" t="inlineStr">
        <is>
          <t>Não vendido</t>
        </is>
      </c>
      <c r="D52" s="4" t="inlineStr">
        <is>
          <t>0</t>
        </is>
      </c>
      <c r="E52" s="5" t="inlineStr">
        <is>
          <t>1.600,00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=HYPERLINK("https://www.leilaoonline.net/lote/detalhe/256139", "1046")</f>
      </c>
      <c r="B53" s="4" t="s">
        <f>=HYPERLINK("https://www.leilaoonline.net/lote/detalhe/256139", "20 UN. PULVERIZADORES CANO LONGO MOD. 11L")</f>
      </c>
      <c r="C53" s="4" t="inlineStr">
        <is>
          <t>Não vendido</t>
        </is>
      </c>
      <c r="D53" s="4" t="inlineStr">
        <is>
          <t>0</t>
        </is>
      </c>
      <c r="E53" s="5" t="inlineStr">
        <is>
          <t>1.200,00</t>
        </is>
      </c>
      <c r="F53" s="4" t="inlineStr">
        <is>
          <t>50.00</t>
        </is>
      </c>
    </row>
    <row collapsed="false" customFormat="false" customHeight="false" hidden="false" ht="12.1" outlineLevel="0" r="54">
      <c r="A54" s="5" t="s">
        <f>=HYPERLINK("https://www.leilaoonline.net/lote/detalhe/256140", "1047")</f>
      </c>
      <c r="B54" s="4" t="s">
        <f>=HYPERLINK("https://www.leilaoonline.net/lote/detalhe/256140", "20 UN. PULVERIZADORES CANO LONGO MOD. 11L")</f>
      </c>
      <c r="C54" s="4" t="inlineStr">
        <is>
          <t>Não vendido</t>
        </is>
      </c>
      <c r="D54" s="4" t="inlineStr">
        <is>
          <t>0</t>
        </is>
      </c>
      <c r="E54" s="5" t="inlineStr">
        <is>
          <t>1.200,00</t>
        </is>
      </c>
      <c r="F54" s="4" t="inlineStr">
        <is>
          <t>50.00</t>
        </is>
      </c>
    </row>
    <row collapsed="false" customFormat="false" customHeight="false" hidden="false" ht="12.1" outlineLevel="0" r="55">
      <c r="A55" s="5" t="s">
        <f>=HYPERLINK("https://www.leilaoonline.net/lote/detalhe/255175", "2003")</f>
      </c>
      <c r="B55" s="4" t="s">
        <f>=HYPERLINK("https://www.leilaoonline.net/lote/detalhe/255175", " PLATAFORMA ELEVATÓRIA MANCA ZELOSO MOTOR 3CV-220V ALTURA TOTAL 2,30 PESO MAXIMO 200kg")</f>
      </c>
      <c r="C55" s="4" t="inlineStr">
        <is>
          <t>Não vendido</t>
        </is>
      </c>
      <c r="D55" s="4" t="inlineStr">
        <is>
          <t>0</t>
        </is>
      </c>
      <c r="E55" s="5" t="inlineStr">
        <is>
          <t>3.000,00</t>
        </is>
      </c>
      <c r="F55" s="4" t="inlineStr">
        <is>
          <t>250.00</t>
        </is>
      </c>
    </row>
    <row collapsed="false" customFormat="false" customHeight="false" hidden="false" ht="12.1" outlineLevel="0" r="56">
      <c r="A56" s="5" t="s">
        <f>=HYPERLINK("https://www.leilaoonline.net/lote/detalhe/255179", "2008")</f>
      </c>
      <c r="B56" s="4" t="s">
        <f>=HYPERLINK("https://www.leilaoonline.net/lote/detalhe/255179", " REDUTOR TRANSMOTECNICA RELACAD 1:66")</f>
      </c>
      <c r="C56" s="4" t="inlineStr">
        <is>
          <t>Não vendido</t>
        </is>
      </c>
      <c r="D56" s="4" t="inlineStr">
        <is>
          <t>0</t>
        </is>
      </c>
      <c r="E56" s="5" t="inlineStr">
        <is>
          <t>4.000,00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=HYPERLINK("https://www.leilaoonline.net/lote/detalhe/255177", "2009")</f>
      </c>
      <c r="B57" s="4" t="s">
        <f>=HYPERLINK("https://www.leilaoonline.net/lote/detalhe/255177", " REDUTOR TRANSMOTECNICA RELACAD 1:66")</f>
      </c>
      <c r="C57" s="4" t="inlineStr">
        <is>
          <t>Não vendido</t>
        </is>
      </c>
      <c r="D57" s="4" t="inlineStr">
        <is>
          <t>0</t>
        </is>
      </c>
      <c r="E57" s="5" t="inlineStr">
        <is>
          <t>4.000,00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=HYPERLINK("https://www.leilaoonline.net/lote/detalhe/255176", "2011")</f>
      </c>
      <c r="B58" s="4" t="s">
        <f>=HYPERLINK("https://www.leilaoonline.net/lote/detalhe/255176", " APROX. 140 PEÇAS BARRA DE APOIO EM U - EM INOX 300мм х 150 ми")</f>
      </c>
      <c r="C58" s="4" t="inlineStr">
        <is>
          <t>Não vendido</t>
        </is>
      </c>
      <c r="D58" s="4" t="inlineStr">
        <is>
          <t>0</t>
        </is>
      </c>
      <c r="E58" s="5" t="inlineStr">
        <is>
          <t>2.000,00</t>
        </is>
      </c>
      <c r="F58" s="4" t="inlineStr">
        <is>
          <t>200.00</t>
        </is>
      </c>
    </row>
    <row collapsed="false" customFormat="false" customHeight="false" hidden="false" ht="12.1" outlineLevel="0" r="59">
      <c r="A59" s="5" t="s">
        <f>=HYPERLINK("https://www.leilaoonline.net/lote/detalhe/255178", "2017")</f>
      </c>
      <c r="B59" s="4" t="s">
        <f>=HYPERLINK("https://www.leilaoonline.net/lote/detalhe/255178", " ESTEIRA TRANSPORTADORA C/ MOTOREDUTOR COMPRIMENTO 2,50M")</f>
      </c>
      <c r="C59" s="4" t="inlineStr">
        <is>
          <t>Não vendido</t>
        </is>
      </c>
      <c r="D59" s="4" t="inlineStr">
        <is>
          <t>0</t>
        </is>
      </c>
      <c r="E59" s="5" t="inlineStr">
        <is>
          <t>750,00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=HYPERLINK("https://www.leilaoonline.net/lote/detalhe/255200", "2032")</f>
      </c>
      <c r="B60" s="4" t="s">
        <f>=HYPERLINK("https://www.leilaoonline.net/lote/detalhe/255200", " CHAVE SECCIONADORA ABB 630 A")</f>
      </c>
      <c r="C60" s="4" t="inlineStr">
        <is>
          <t>Não vendido</t>
        </is>
      </c>
      <c r="D60" s="4" t="inlineStr">
        <is>
          <t>0</t>
        </is>
      </c>
      <c r="E60" s="5" t="inlineStr">
        <is>
          <t>750,00</t>
        </is>
      </c>
      <c r="F60" s="4" t="inlineStr">
        <is>
          <t>100.00</t>
        </is>
      </c>
    </row>
    <row collapsed="false" customFormat="false" customHeight="false" hidden="false" ht="12.1" outlineLevel="0" r="61">
      <c r="A61" s="5" t="s">
        <f>=HYPERLINK("https://www.leilaoonline.net/lote/detalhe/255201", "2033")</f>
      </c>
      <c r="B61" s="4" t="s">
        <f>=HYPERLINK("https://www.leilaoonline.net/lote/detalhe/255201", " CHAVE SECCIONADORA ABB 400A")</f>
      </c>
      <c r="C61" s="4" t="inlineStr">
        <is>
          <t>Não vendido</t>
        </is>
      </c>
      <c r="D61" s="4" t="inlineStr">
        <is>
          <t>0</t>
        </is>
      </c>
      <c r="E61" s="5" t="inlineStr">
        <is>
          <t>500,00</t>
        </is>
      </c>
      <c r="F61" s="4" t="inlineStr">
        <is>
          <t>50.00</t>
        </is>
      </c>
    </row>
    <row collapsed="false" customFormat="false" customHeight="false" hidden="false" ht="12.1" outlineLevel="0" r="62">
      <c r="A62" s="5" t="s">
        <f>=HYPERLINK("https://www.leilaoonline.net/lote/detalhe/255196", "2035")</f>
      </c>
      <c r="B62" s="4" t="s">
        <f>=HYPERLINK("https://www.leilaoonline.net/lote/detalhe/255196", " DISJUNTOR SCHNEIDER NSX 6302 TETRAPOLAR")</f>
      </c>
      <c r="C62" s="4" t="inlineStr">
        <is>
          <t>Não vendido</t>
        </is>
      </c>
      <c r="D62" s="4" t="inlineStr">
        <is>
          <t>0</t>
        </is>
      </c>
      <c r="E62" s="5" t="inlineStr">
        <is>
          <t>1.000,00</t>
        </is>
      </c>
      <c r="F62" s="4" t="inlineStr">
        <is>
          <t>100.00</t>
        </is>
      </c>
    </row>
    <row collapsed="false" customFormat="false" customHeight="false" hidden="false" ht="12.1" outlineLevel="0" r="63">
      <c r="A63" s="5" t="s">
        <f>=HYPERLINK("https://www.leilaoonline.net/lote/detalhe/255198", "2036")</f>
      </c>
      <c r="B63" s="4" t="s">
        <f>=HYPERLINK("https://www.leilaoonline.net/lote/detalhe/255198", " DISJUNTOR SCHNEIDER NSX 6302 TETRAPOLAR")</f>
      </c>
      <c r="C63" s="4" t="inlineStr">
        <is>
          <t>Não vendido</t>
        </is>
      </c>
      <c r="D63" s="4" t="inlineStr">
        <is>
          <t>0</t>
        </is>
      </c>
      <c r="E63" s="5" t="inlineStr">
        <is>
          <t>1.000,00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=HYPERLINK("https://www.leilaoonline.net/lote/detalhe/255199", "2037")</f>
      </c>
      <c r="B64" s="4" t="s">
        <f>=HYPERLINK("https://www.leilaoonline.net/lote/detalhe/255199", " CHAVE SECCIONADORA SCHNEIDER INS 630 630A")</f>
      </c>
      <c r="C64" s="4" t="inlineStr">
        <is>
          <t>Não vendido</t>
        </is>
      </c>
      <c r="D64" s="4" t="inlineStr">
        <is>
          <t>0</t>
        </is>
      </c>
      <c r="E64" s="5" t="inlineStr">
        <is>
          <t>750,00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=HYPERLINK("https://www.leilaoonline.net/lote/detalhe/255205", "2038")</f>
      </c>
      <c r="B65" s="4" t="s">
        <f>=HYPERLINK("https://www.leilaoonline.net/lote/detalhe/255205", " CHAVE SECCIONADORA SCHNEIDER INS 630 630A")</f>
      </c>
      <c r="C65" s="4" t="inlineStr">
        <is>
          <t>Não vendido</t>
        </is>
      </c>
      <c r="D65" s="4" t="inlineStr">
        <is>
          <t>0</t>
        </is>
      </c>
      <c r="E65" s="5" t="inlineStr">
        <is>
          <t>500,00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=HYPERLINK("https://www.leilaoonline.net/lote/detalhe/255197", "2039")</f>
      </c>
      <c r="B66" s="4" t="s">
        <f>=HYPERLINK("https://www.leilaoonline.net/lote/detalhe/255197", " CHAVE SECCIONADORA SCHNEIDER IN'S 400 TETRAPOLAR 400A")</f>
      </c>
      <c r="C66" s="4" t="inlineStr">
        <is>
          <t>Não vendido</t>
        </is>
      </c>
      <c r="D66" s="4" t="inlineStr">
        <is>
          <t>0</t>
        </is>
      </c>
      <c r="E66" s="5" t="inlineStr">
        <is>
          <t>750,00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=HYPERLINK("https://www.leilaoonline.net/lote/detalhe/255204", "2040")</f>
      </c>
      <c r="B67" s="4" t="s">
        <f>=HYPERLINK("https://www.leilaoonline.net/lote/detalhe/255204", " CHAVE SECCIONADORA SCHNEIDER INS 320 320A")</f>
      </c>
      <c r="C67" s="4" t="inlineStr">
        <is>
          <t>Não vendido</t>
        </is>
      </c>
      <c r="D67" s="4" t="inlineStr">
        <is>
          <t>0</t>
        </is>
      </c>
      <c r="E67" s="5" t="inlineStr">
        <is>
          <t>500,00</t>
        </is>
      </c>
      <c r="F67" s="4" t="inlineStr">
        <is>
          <t>100.00</t>
        </is>
      </c>
    </row>
    <row collapsed="false" customFormat="false" customHeight="false" hidden="false" ht="12.1" outlineLevel="0" r="68">
      <c r="A68" s="5" t="s">
        <f>=HYPERLINK("https://www.leilaoonline.net/lote/detalhe/255207", "2063")</f>
      </c>
      <c r="B68" s="4" t="s">
        <f>=HYPERLINK("https://www.leilaoonline.net/lote/detalhe/255207", "[ LANCES POR KG ] APROX. 1.300 QUILOS DE RELES TÊRMICO DE SOBRE CARGA AMPERAGENS DE 1,6 A 40 (SEM USO E USADOS) (APROX. 7.000 PÇS.)")</f>
      </c>
      <c r="C68" s="4" t="inlineStr">
        <is>
          <t>Não vendido</t>
        </is>
      </c>
      <c r="D68" s="4" t="inlineStr">
        <is>
          <t>0</t>
        </is>
      </c>
      <c r="E68" s="5" t="inlineStr">
        <is>
          <t>1,50</t>
        </is>
      </c>
      <c r="F68" s="4" t="inlineStr">
        <is>
          <t>0.25</t>
        </is>
      </c>
    </row>
    <row collapsed="false" customFormat="false" customHeight="false" hidden="false" ht="12.1" outlineLevel="0" r="69">
      <c r="A69" s="5" t="s">
        <f>=HYPERLINK("https://www.leilaoonline.net/lote/detalhe/255180", "2172")</f>
      </c>
      <c r="B69" s="4" t="s">
        <f>=HYPERLINK("https://www.leilaoonline.net/lote/detalhe/255180", " MACACO HIDRAULICO 1 TONELADA. SEM USO.")</f>
      </c>
      <c r="C69" s="4" t="inlineStr">
        <is>
          <t>Não vendido</t>
        </is>
      </c>
      <c r="D69" s="4" t="inlineStr">
        <is>
          <t>0</t>
        </is>
      </c>
      <c r="E69" s="5" t="inlineStr">
        <is>
          <t>50,00</t>
        </is>
      </c>
      <c r="F69" s="4" t="inlineStr">
        <is>
          <t>10.00</t>
        </is>
      </c>
    </row>
    <row collapsed="false" customFormat="false" customHeight="false" hidden="false" ht="12.1" outlineLevel="0" r="70">
      <c r="A70" s="5" t="s">
        <f>=HYPERLINK("https://www.leilaoonline.net/lote/detalhe/255184", "2179")</f>
      </c>
      <c r="B70" s="4" t="s">
        <f>=HYPERLINK("https://www.leilaoonline.net/lote/detalhe/255184", " MACACO HIDRAULICO 4 TONELADAS. SEM USO.")</f>
      </c>
      <c r="C70" s="4" t="inlineStr">
        <is>
          <t>Não vendido</t>
        </is>
      </c>
      <c r="D70" s="4" t="inlineStr">
        <is>
          <t>0</t>
        </is>
      </c>
      <c r="E70" s="5" t="inlineStr">
        <is>
          <t>180,00</t>
        </is>
      </c>
      <c r="F70" s="4" t="inlineStr">
        <is>
          <t>10.00</t>
        </is>
      </c>
    </row>
    <row collapsed="false" customFormat="false" customHeight="false" hidden="false" ht="12.1" outlineLevel="0" r="71">
      <c r="A71" s="5" t="s">
        <f>=HYPERLINK("https://www.leilaoonline.net/lote/detalhe/255182", "2180")</f>
      </c>
      <c r="B71" s="4" t="s">
        <f>=HYPERLINK("https://www.leilaoonline.net/lote/detalhe/255182", " MACACO HIDRAULICO 4 TONELADAS. SEM USO.")</f>
      </c>
      <c r="C71" s="4" t="inlineStr">
        <is>
          <t>Não vendido</t>
        </is>
      </c>
      <c r="D71" s="4" t="inlineStr">
        <is>
          <t>0</t>
        </is>
      </c>
      <c r="E71" s="5" t="inlineStr">
        <is>
          <t>180,00</t>
        </is>
      </c>
      <c r="F71" s="4" t="inlineStr">
        <is>
          <t>10.00</t>
        </is>
      </c>
    </row>
    <row collapsed="false" customFormat="false" customHeight="false" hidden="false" ht="12.1" outlineLevel="0" r="72">
      <c r="A72" s="5" t="s">
        <f>=HYPERLINK("https://www.leilaoonline.net/lote/detalhe/255183", "2181")</f>
      </c>
      <c r="B72" s="4" t="s">
        <f>=HYPERLINK("https://www.leilaoonline.net/lote/detalhe/255183", " MACACO HIDRAULICO 4 TONELADAS. SEM USO.")</f>
      </c>
      <c r="C72" s="4" t="inlineStr">
        <is>
          <t>Não vendido</t>
        </is>
      </c>
      <c r="D72" s="4" t="inlineStr">
        <is>
          <t>0</t>
        </is>
      </c>
      <c r="E72" s="5" t="inlineStr">
        <is>
          <t>180,00</t>
        </is>
      </c>
      <c r="F72" s="4" t="inlineStr">
        <is>
          <t>10.00</t>
        </is>
      </c>
    </row>
    <row collapsed="false" customFormat="false" customHeight="false" hidden="false" ht="12.1" outlineLevel="0" r="73">
      <c r="A73" s="5" t="s">
        <f>=HYPERLINK("https://www.leilaoonline.net/lote/detalhe/255181", "2182")</f>
      </c>
      <c r="B73" s="4" t="s">
        <f>=HYPERLINK("https://www.leilaoonline.net/lote/detalhe/255181", " MACACO HIDRAULICO 4 TONELADAS. SEM USO.")</f>
      </c>
      <c r="C73" s="4" t="inlineStr">
        <is>
          <t>Não vendido</t>
        </is>
      </c>
      <c r="D73" s="4" t="inlineStr">
        <is>
          <t>0</t>
        </is>
      </c>
      <c r="E73" s="5" t="inlineStr">
        <is>
          <t>180,00</t>
        </is>
      </c>
      <c r="F73" s="4" t="inlineStr">
        <is>
          <t>10.00</t>
        </is>
      </c>
    </row>
    <row collapsed="false" customFormat="false" customHeight="false" hidden="false" ht="12.1" outlineLevel="0" r="74">
      <c r="A74" s="5" t="s">
        <f>=HYPERLINK("https://www.leilaoonline.net/lote/detalhe/255186", "2193")</f>
      </c>
      <c r="B74" s="4" t="s">
        <f>=HYPERLINK("https://www.leilaoonline.net/lote/detalhe/255186", " MACACO HIDRAULICO 32 TONELADAS. SEM USO.")</f>
      </c>
      <c r="C74" s="4" t="inlineStr">
        <is>
          <t>Não vendido</t>
        </is>
      </c>
      <c r="D74" s="4" t="inlineStr">
        <is>
          <t>0</t>
        </is>
      </c>
      <c r="E74" s="5" t="inlineStr">
        <is>
          <t>400,00</t>
        </is>
      </c>
      <c r="F74" s="4" t="inlineStr">
        <is>
          <t>20.00</t>
        </is>
      </c>
    </row>
    <row collapsed="false" customFormat="false" customHeight="false" hidden="false" ht="12.1" outlineLevel="0" r="75">
      <c r="A75" s="5" t="s">
        <f>=HYPERLINK("https://www.leilaoonline.net/lote/detalhe/255187", "2194")</f>
      </c>
      <c r="B75" s="4" t="s">
        <f>=HYPERLINK("https://www.leilaoonline.net/lote/detalhe/255187", " MACACO HIDRAULICO 32 TONELADAS. SEM USO.")</f>
      </c>
      <c r="C75" s="4" t="inlineStr">
        <is>
          <t>Não vendido</t>
        </is>
      </c>
      <c r="D75" s="4" t="inlineStr">
        <is>
          <t>0</t>
        </is>
      </c>
      <c r="E75" s="5" t="inlineStr">
        <is>
          <t>400,00</t>
        </is>
      </c>
      <c r="F75" s="4" t="inlineStr">
        <is>
          <t>20.00</t>
        </is>
      </c>
    </row>
    <row collapsed="false" customFormat="false" customHeight="false" hidden="false" ht="12.1" outlineLevel="0" r="76">
      <c r="A76" s="5" t="s">
        <f>=HYPERLINK("https://www.leilaoonline.net/lote/detalhe/255188", "2195")</f>
      </c>
      <c r="B76" s="4" t="s">
        <f>=HYPERLINK("https://www.leilaoonline.net/lote/detalhe/255188", " MACACO HIDRAULICO 32 TONELADAS. SEM USO.")</f>
      </c>
      <c r="C76" s="4" t="inlineStr">
        <is>
          <t>Não vendido</t>
        </is>
      </c>
      <c r="D76" s="4" t="inlineStr">
        <is>
          <t>0</t>
        </is>
      </c>
      <c r="E76" s="5" t="inlineStr">
        <is>
          <t>400,00</t>
        </is>
      </c>
      <c r="F76" s="4" t="inlineStr">
        <is>
          <t>20.00</t>
        </is>
      </c>
    </row>
    <row collapsed="false" customFormat="false" customHeight="false" hidden="false" ht="12.1" outlineLevel="0" r="77">
      <c r="A77" s="5" t="s">
        <f>=HYPERLINK("https://www.leilaoonline.net/lote/detalhe/255185", "2196")</f>
      </c>
      <c r="B77" s="4" t="s">
        <f>=HYPERLINK("https://www.leilaoonline.net/lote/detalhe/255185", " MACACO HIDRAULICO 32 TONELADAS. SEM USO.")</f>
      </c>
      <c r="C77" s="4" t="inlineStr">
        <is>
          <t>Não vendido</t>
        </is>
      </c>
      <c r="D77" s="4" t="inlineStr">
        <is>
          <t>0</t>
        </is>
      </c>
      <c r="E77" s="5" t="inlineStr">
        <is>
          <t>400,00</t>
        </is>
      </c>
      <c r="F77" s="4" t="inlineStr">
        <is>
          <t>20.00</t>
        </is>
      </c>
    </row>
    <row collapsed="false" customFormat="false" customHeight="false" hidden="false" ht="12.1" outlineLevel="0" r="78">
      <c r="A78" s="5" t="s">
        <f>=HYPERLINK("https://www.leilaoonline.net/lote/detalhe/255190", "2197")</f>
      </c>
      <c r="B78" s="4" t="s">
        <f>=HYPERLINK("https://www.leilaoonline.net/lote/detalhe/255190", " MACACO HIDRAULICO 32 TONELADAS. SEM USO.")</f>
      </c>
      <c r="C78" s="4" t="inlineStr">
        <is>
          <t>Não vendido</t>
        </is>
      </c>
      <c r="D78" s="4" t="inlineStr">
        <is>
          <t>0</t>
        </is>
      </c>
      <c r="E78" s="5" t="inlineStr">
        <is>
          <t>400,00</t>
        </is>
      </c>
      <c r="F78" s="4" t="inlineStr">
        <is>
          <t>20.00</t>
        </is>
      </c>
    </row>
    <row collapsed="false" customFormat="false" customHeight="false" hidden="false" ht="12.1" outlineLevel="0" r="79">
      <c r="A79" s="5" t="s">
        <f>=HYPERLINK("https://www.leilaoonline.net/lote/detalhe/255191", "2198")</f>
      </c>
      <c r="B79" s="4" t="s">
        <f>=HYPERLINK("https://www.leilaoonline.net/lote/detalhe/255191", " MACACO HIDRAULICO 32 TONELADAS. SEM USO.")</f>
      </c>
      <c r="C79" s="4" t="inlineStr">
        <is>
          <t>Não vendido</t>
        </is>
      </c>
      <c r="D79" s="4" t="inlineStr">
        <is>
          <t>0</t>
        </is>
      </c>
      <c r="E79" s="5" t="inlineStr">
        <is>
          <t>400,00</t>
        </is>
      </c>
      <c r="F79" s="4" t="inlineStr">
        <is>
          <t>20.00</t>
        </is>
      </c>
    </row>
    <row collapsed="false" customFormat="false" customHeight="false" hidden="false" ht="12.1" outlineLevel="0" r="80">
      <c r="A80" s="5" t="s">
        <f>=HYPERLINK("https://www.leilaoonline.net/lote/detalhe/255189", "2200")</f>
      </c>
      <c r="B80" s="4" t="s">
        <f>=HYPERLINK("https://www.leilaoonline.net/lote/detalhe/255189", " MACACO HIDRAULICO 32 TONELADAS. SEM USO.")</f>
      </c>
      <c r="C80" s="4" t="inlineStr">
        <is>
          <t>Não vendido</t>
        </is>
      </c>
      <c r="D80" s="4" t="inlineStr">
        <is>
          <t>0</t>
        </is>
      </c>
      <c r="E80" s="5" t="inlineStr">
        <is>
          <t>400,00</t>
        </is>
      </c>
      <c r="F80" s="4" t="inlineStr">
        <is>
          <t>20.00</t>
        </is>
      </c>
    </row>
    <row collapsed="false" customFormat="false" customHeight="false" hidden="false" ht="12.1" outlineLevel="0" r="81">
      <c r="A81" s="5" t="s">
        <f>=HYPERLINK("https://www.leilaoonline.net/lote/detalhe/255193", "2202")</f>
      </c>
      <c r="B81" s="4" t="s">
        <f>=HYPERLINK("https://www.leilaoonline.net/lote/detalhe/255193", " MACACO HIDRAULICO 50 TONELADAS. SEM USO.")</f>
      </c>
      <c r="C81" s="4" t="inlineStr">
        <is>
          <t>Não vendido</t>
        </is>
      </c>
      <c r="D81" s="4" t="inlineStr">
        <is>
          <t>0</t>
        </is>
      </c>
      <c r="E81" s="5" t="inlineStr">
        <is>
          <t>600,00</t>
        </is>
      </c>
      <c r="F81" s="4" t="inlineStr">
        <is>
          <t>30.00</t>
        </is>
      </c>
    </row>
    <row collapsed="false" customFormat="false" customHeight="false" hidden="false" ht="12.1" outlineLevel="0" r="82">
      <c r="A82" s="5" t="s">
        <f>=HYPERLINK("https://www.leilaoonline.net/lote/detalhe/255195", "2203")</f>
      </c>
      <c r="B82" s="4" t="s">
        <f>=HYPERLINK("https://www.leilaoonline.net/lote/detalhe/255195", " MACACO HIDRAULICO 50 TONELADAS. SEM USO.")</f>
      </c>
      <c r="C82" s="4" t="inlineStr">
        <is>
          <t>Não vendido</t>
        </is>
      </c>
      <c r="D82" s="4" t="inlineStr">
        <is>
          <t>0</t>
        </is>
      </c>
      <c r="E82" s="5" t="inlineStr">
        <is>
          <t>600,00</t>
        </is>
      </c>
      <c r="F82" s="4" t="inlineStr">
        <is>
          <t>30.00</t>
        </is>
      </c>
    </row>
    <row collapsed="false" customFormat="false" customHeight="false" hidden="false" ht="12.1" outlineLevel="0" r="83">
      <c r="A83" s="5" t="s">
        <f>=HYPERLINK("https://www.leilaoonline.net/lote/detalhe/255192", "2205")</f>
      </c>
      <c r="B83" s="4" t="s">
        <f>=HYPERLINK("https://www.leilaoonline.net/lote/detalhe/255192", " MACACO HIDRAULICO 50 TONELADAS. SEM USO.")</f>
      </c>
      <c r="C83" s="4" t="inlineStr">
        <is>
          <t>Não vendido</t>
        </is>
      </c>
      <c r="D83" s="4" t="inlineStr">
        <is>
          <t>0</t>
        </is>
      </c>
      <c r="E83" s="5" t="inlineStr">
        <is>
          <t>600,00</t>
        </is>
      </c>
      <c r="F83" s="4" t="inlineStr">
        <is>
          <t>30.00</t>
        </is>
      </c>
    </row>
    <row collapsed="false" customFormat="false" customHeight="false" hidden="false" ht="12.1" outlineLevel="0" r="84">
      <c r="A84" s="5" t="s">
        <f>=HYPERLINK("https://www.leilaoonline.net/lote/detalhe/255194", "2211")</f>
      </c>
      <c r="B84" s="4" t="s">
        <f>=HYPERLINK("https://www.leilaoonline.net/lote/detalhe/255194", " CHAVE DE SEGURANÇA PARA CABO TELEMECANIQUE 3 AMP 400V MOD. XY2-CE1A296 (SEM USO)")</f>
      </c>
      <c r="C84" s="4" t="inlineStr">
        <is>
          <t>Não vendido</t>
        </is>
      </c>
      <c r="D84" s="4" t="inlineStr">
        <is>
          <t>0</t>
        </is>
      </c>
      <c r="E84" s="5" t="inlineStr">
        <is>
          <t>750,00</t>
        </is>
      </c>
      <c r="F84" s="4" t="inlineStr">
        <is>
          <t>30.00</t>
        </is>
      </c>
    </row>
    <row collapsed="false" customFormat="false" customHeight="false" hidden="false" ht="12.1" outlineLevel="0" r="85">
      <c r="A85" s="5" t="s">
        <f>=HYPERLINK("https://www.leilaoonline.net/lote/detalhe/255203", "2212")</f>
      </c>
      <c r="B85" s="4" t="s">
        <f>=HYPERLINK("https://www.leilaoonline.net/lote/detalhe/255203", " CHAVE DE SEGURANÇA PARA CABO TELEMECANIQUE 3 AMP 400V MOD. XY2-CE1A296 (SEM USO)")</f>
      </c>
      <c r="C85" s="4" t="inlineStr">
        <is>
          <t>Não vendido</t>
        </is>
      </c>
      <c r="D85" s="4" t="inlineStr">
        <is>
          <t>0</t>
        </is>
      </c>
      <c r="E85" s="5" t="inlineStr">
        <is>
          <t>750,00</t>
        </is>
      </c>
      <c r="F85" s="4" t="inlineStr">
        <is>
          <t>30.00</t>
        </is>
      </c>
    </row>
    <row collapsed="false" customFormat="false" customHeight="false" hidden="false" ht="12.1" outlineLevel="0" r="86">
      <c r="A86" s="5" t="s">
        <f>=HYPERLINK("https://www.leilaoonline.net/lote/detalhe/255202", "2215")</f>
      </c>
      <c r="B86" s="4" t="s">
        <f>=HYPERLINK("https://www.leilaoonline.net/lote/detalhe/255202", " LOAD CONTROLS 15 AMP MOD. PCR 1800 (SEM USO)")</f>
      </c>
      <c r="C86" s="4" t="inlineStr">
        <is>
          <t>Não vendido</t>
        </is>
      </c>
      <c r="D86" s="4" t="inlineStr">
        <is>
          <t>0</t>
        </is>
      </c>
      <c r="E86" s="5" t="inlineStr">
        <is>
          <t>400,00</t>
        </is>
      </c>
      <c r="F86" s="4" t="inlineStr">
        <is>
          <t>30.00</t>
        </is>
      </c>
    </row>
    <row collapsed="false" customFormat="false" customHeight="false" hidden="false" ht="12.1" outlineLevel="0" r="87">
      <c r="A87" s="5" t="s">
        <f>=HYPERLINK("https://www.leilaoonline.net/lote/detalhe/255208", "2216")</f>
      </c>
      <c r="B87" s="4" t="s">
        <f>=HYPERLINK("https://www.leilaoonline.net/lote/detalhe/255208", "CABEÇOTE PARA EXTRUSÃO DE TUBO DUPLO")</f>
      </c>
      <c r="C87" s="4" t="inlineStr">
        <is>
          <t>Não vendido</t>
        </is>
      </c>
      <c r="D87" s="4" t="inlineStr">
        <is>
          <t>0</t>
        </is>
      </c>
      <c r="E87" s="5" t="inlineStr">
        <is>
          <t>2.800,00</t>
        </is>
      </c>
      <c r="F87" s="4" t="inlineStr">
        <is>
          <t>200.00</t>
        </is>
      </c>
    </row>
    <row collapsed="false" customFormat="false" customHeight="false" hidden="false" ht="12.1" outlineLevel="0" r="88">
      <c r="A88" s="5" t="s">
        <f>=HYPERLINK("https://www.leilaoonline.net/lote/detalhe/255209", "2217")</f>
      </c>
      <c r="B88" s="4" t="s">
        <f>=HYPERLINK("https://www.leilaoonline.net/lote/detalhe/255209", "CABEÇOTE PARA EXTRUSÃO DE TUBO ")</f>
      </c>
      <c r="C88" s="4" t="inlineStr">
        <is>
          <t>Não vendido</t>
        </is>
      </c>
      <c r="D88" s="4" t="inlineStr">
        <is>
          <t>0</t>
        </is>
      </c>
      <c r="E88" s="5" t="inlineStr">
        <is>
          <t>4.800,00</t>
        </is>
      </c>
      <c r="F88" s="4" t="inlineStr">
        <is>
          <t>200.00</t>
        </is>
      </c>
    </row>
    <row collapsed="false" customFormat="false" customHeight="false" hidden="false" ht="12.1" outlineLevel="0" r="89">
      <c r="A89" s="5" t="s">
        <f>=HYPERLINK("https://www.leilaoonline.net/lote/detalhe/255210", "2218")</f>
      </c>
      <c r="B89" s="4" t="s">
        <f>=HYPERLINK("https://www.leilaoonline.net/lote/detalhe/255210", "CABEÇOTE PARA EXTRUSÃO DE TUBO ")</f>
      </c>
      <c r="C89" s="4" t="inlineStr">
        <is>
          <t>Não vendido</t>
        </is>
      </c>
      <c r="D89" s="4" t="inlineStr">
        <is>
          <t>0</t>
        </is>
      </c>
      <c r="E89" s="5" t="inlineStr">
        <is>
          <t>3.800,00</t>
        </is>
      </c>
      <c r="F89" s="4" t="inlineStr">
        <is>
          <t>200.00</t>
        </is>
      </c>
    </row>
    <row collapsed="false" customFormat="false" customHeight="false" hidden="false" ht="12.1" outlineLevel="0" r="90">
      <c r="A90" s="5" t="s">
        <f>=HYPERLINK("https://www.leilaoonline.net/lote/detalhe/255212", "2222")</f>
      </c>
      <c r="B90" s="4" t="s">
        <f>=HYPERLINK("https://www.leilaoonline.net/lote/detalhe/255212", " Inversor WEG CFW08 / 3 cv / 10 a / 220v / Revisado")</f>
      </c>
      <c r="C90" s="4" t="inlineStr">
        <is>
          <t>Não vendido</t>
        </is>
      </c>
      <c r="D90" s="4" t="inlineStr">
        <is>
          <t>0</t>
        </is>
      </c>
      <c r="E90" s="5" t="inlineStr">
        <is>
          <t>1.300,00</t>
        </is>
      </c>
      <c r="F90" s="4" t="inlineStr">
        <is>
          <t>50.00</t>
        </is>
      </c>
    </row>
    <row collapsed="false" customFormat="false" customHeight="false" hidden="false" ht="12.1" outlineLevel="0" r="91">
      <c r="A91" s="5" t="s">
        <f>=HYPERLINK("https://www.leilaoonline.net/lote/detalhe/255213", "2225")</f>
      </c>
      <c r="B91" s="4" t="s">
        <f>=HYPERLINK("https://www.leilaoonline.net/lote/detalhe/255213", "Inversor WEG CFW08 / 3 cv / 10 a / 220v / Revisado 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1.300,00</t>
        </is>
      </c>
      <c r="F91" s="4" t="inlineStr">
        <is>
          <t>50.00</t>
        </is>
      </c>
    </row>
    <row collapsed="false" customFormat="false" customHeight="false" hidden="false" ht="12.1" outlineLevel="0" r="92">
      <c r="A92" s="5" t="s">
        <f>=HYPERLINK("https://www.leilaoonline.net/lote/detalhe/255214", "2226")</f>
      </c>
      <c r="B92" s="4" t="s">
        <f>=HYPERLINK("https://www.leilaoonline.net/lote/detalhe/255214", "Inversor WEG CFW08 / 3 cv / 10 a / 220v / Revisado ")</f>
      </c>
      <c r="C92" s="4" t="inlineStr">
        <is>
          <t>Não vendido</t>
        </is>
      </c>
      <c r="D92" s="4" t="inlineStr">
        <is>
          <t>0</t>
        </is>
      </c>
      <c r="E92" s="5" t="inlineStr">
        <is>
          <t>1.300,00</t>
        </is>
      </c>
      <c r="F92" s="4" t="inlineStr">
        <is>
          <t>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2026-03-25T12:27:57.00Z</dcterms:created>
  <dc:creator>Tellks Tecnologia</dc:creator>
  <cp:revision>0</cp:revision>
</cp:coreProperties>
</file>