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CASE W20D - CAT 938 - TRATORES CASE E JD - CAMINHÕES - VEÍCULOS - REBOQUES ENTRE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=HYPERLINK("https://www.leilaoonline.net/lote/detalhe/256131", "2000")</f>
      </c>
      <c r="B11" s="4" t="s">
        <f>=HYPERLINK("https://www.leilaoonline.net/lote/detalhe/256131", " TRATOR YANMAR SOLIS 26; ANO 2021. - EQP.107047. - LOC. MONTE BELO/MG")</f>
      </c>
      <c r="C11" s="4" t="inlineStr">
        <is>
          <t>Vendido</t>
        </is>
      </c>
      <c r="D11" s="4" t="inlineStr">
        <is>
          <t>30</t>
        </is>
      </c>
      <c r="E11" s="5" t="inlineStr">
        <is>
          <t>59.000,00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=HYPERLINK("https://www.leilaoonline.net/lote/detalhe/256132", "2001")</f>
      </c>
      <c r="B12" s="4" t="s">
        <f>=HYPERLINK("https://www.leilaoonline.net/lote/detalhe/256132", " TRATOR YANMAR SOLIS 26; ANO 2021. - EQP.107045. - LOC. MONTE BELO/MG")</f>
      </c>
      <c r="C12" s="4" t="inlineStr">
        <is>
          <t>Vendido</t>
        </is>
      </c>
      <c r="D12" s="4" t="inlineStr">
        <is>
          <t>25</t>
        </is>
      </c>
      <c r="E12" s="5" t="inlineStr">
        <is>
          <t>59.000,00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=HYPERLINK("https://www.leilaoonline.net/lote/detalhe/256563", "2002")</f>
      </c>
      <c r="B13" s="4" t="s">
        <f>=HYPERLINK("https://www.leilaoonline.net/lote/detalhe/256563", "TRATOR YANMAR SOLIS 26; ANO 2021. - EQP. 7.49 - LOC. MONTE BELO/MG")</f>
      </c>
      <c r="C13" s="4" t="inlineStr">
        <is>
          <t>Vendido</t>
        </is>
      </c>
      <c r="D13" s="4" t="inlineStr">
        <is>
          <t>31</t>
        </is>
      </c>
      <c r="E13" s="5" t="inlineStr">
        <is>
          <t>60.000,00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=HYPERLINK("https://www.leilaoonline.net/lote/detalhe/256138", "2003")</f>
      </c>
      <c r="B14" s="4" t="s">
        <f>=HYPERLINK("https://www.leilaoonline.net/lote/detalhe/256138", " TRATOR YANMAR SOLIS 26; ANO 2021. - EQP.107046. - LOC. MONTE BELO/MG")</f>
      </c>
      <c r="C14" s="4" t="inlineStr">
        <is>
          <t>Vendido</t>
        </is>
      </c>
      <c r="D14" s="4" t="inlineStr">
        <is>
          <t>22</t>
        </is>
      </c>
      <c r="E14" s="5" t="inlineStr">
        <is>
          <t>58.000,00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=HYPERLINK("https://www.leilaoonline.net/lote/detalhe/256564", "2004")</f>
      </c>
      <c r="B15" s="4" t="s">
        <f>=HYPERLINK("https://www.leilaoonline.net/lote/detalhe/256564", "ROÇADEIRA REDONDA ECO 1000; ANO 2022. - EQP. 109151 - LOC. MONTE BELO/MG")</f>
      </c>
      <c r="C15" s="4" t="inlineStr">
        <is>
          <t>Vendido</t>
        </is>
      </c>
      <c r="D15" s="4" t="inlineStr">
        <is>
          <t>7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=HYPERLINK("https://www.leilaoonline.net/lote/detalhe/256565", "2005")</f>
      </c>
      <c r="B16" s="4" t="s">
        <f>=HYPERLINK("https://www.leilaoonline.net/lote/detalhe/256565", "ROÇADEIRA REDONDA ECO 1000; ANO 2022. - EQP. 109152 - LOC. MONTE BELO/MG")</f>
      </c>
      <c r="C16" s="4" t="inlineStr">
        <is>
          <t>Vendido</t>
        </is>
      </c>
      <c r="D16" s="4" t="inlineStr">
        <is>
          <t>7</t>
        </is>
      </c>
      <c r="E16" s="5" t="inlineStr">
        <is>
          <t>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=HYPERLINK("https://www.leilaoonline.net/lote/detalhe/256566", "2006")</f>
      </c>
      <c r="B17" s="4" t="s">
        <f>=HYPERLINK("https://www.leilaoonline.net/lote/detalhe/256566", "ROÇADEIRA REDONDA ECO 1000; ANO 2022. - EQP. 109153 - LOC. MONTE BELO/MG")</f>
      </c>
      <c r="C17" s="4" t="inlineStr">
        <is>
          <t>Vendido</t>
        </is>
      </c>
      <c r="D17" s="4" t="inlineStr">
        <is>
          <t>7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=HYPERLINK("https://www.leilaoonline.net/lote/detalhe/256567", "2007")</f>
      </c>
      <c r="B18" s="4" t="s">
        <f>=HYPERLINK("https://www.leilaoonline.net/lote/detalhe/256567", "ROÇADEIRA REDONDA ECO 1000; ANO 2022. - EQP. 109154 - LOC. MONTE BELO/MG")</f>
      </c>
      <c r="C18" s="4" t="inlineStr">
        <is>
          <t>Vendido</t>
        </is>
      </c>
      <c r="D18" s="4" t="inlineStr">
        <is>
          <t>8</t>
        </is>
      </c>
      <c r="E18" s="5" t="inlineStr">
        <is>
          <t>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=HYPERLINK("https://www.leilaoonline.net/lote/detalhe/256568", "2008")</f>
      </c>
      <c r="B19" s="4" t="s">
        <f>=HYPERLINK("https://www.leilaoonline.net/lote/detalhe/256568", "TRITURADOR AGRÍCOLA TPPC 90 NR; ANO 2021. - EQP. 9143 - LOC. MONTE BELO/MG")</f>
      </c>
      <c r="C19" s="4" t="inlineStr">
        <is>
          <t>Vendido</t>
        </is>
      </c>
      <c r="D19" s="4" t="inlineStr">
        <is>
          <t>10</t>
        </is>
      </c>
      <c r="E19" s="5" t="inlineStr">
        <is>
          <t>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=HYPERLINK("https://www.leilaoonline.net/lote/detalhe/256133", "2009")</f>
      </c>
      <c r="B20" s="4" t="s">
        <f>=HYPERLINK("https://www.leilaoonline.net/lote/detalhe/256133", " TRITURADOR AGRÍCOLA TPPC 90 NR; ANO 2021. - EQP.109141. - LOC. MONTE BELO/MG")</f>
      </c>
      <c r="C20" s="4" t="inlineStr">
        <is>
          <t>Vendido</t>
        </is>
      </c>
      <c r="D20" s="4" t="inlineStr">
        <is>
          <t>10</t>
        </is>
      </c>
      <c r="E20" s="5" t="inlineStr">
        <is>
          <t>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=HYPERLINK("https://www.leilaoonline.net/lote/detalhe/256129", "2010")</f>
      </c>
      <c r="B21" s="4" t="s">
        <f>=HYPERLINK("https://www.leilaoonline.net/lote/detalhe/256129", " TRITURADOR AGRÍCOLA TPPC 90 NR; ANO 2021. - EQP.109139. - LOC. MONTE BELO/MG")</f>
      </c>
      <c r="C21" s="4" t="inlineStr">
        <is>
          <t>Vendido</t>
        </is>
      </c>
      <c r="D21" s="4" t="inlineStr">
        <is>
          <t>8</t>
        </is>
      </c>
      <c r="E21" s="5" t="inlineStr">
        <is>
          <t>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=HYPERLINK("https://www.leilaoonline.net/lote/detalhe/256134", "2011")</f>
      </c>
      <c r="B22" s="4" t="s">
        <f>=HYPERLINK("https://www.leilaoonline.net/lote/detalhe/256134", " TRITURADOR AGRÍCOLA TPPC 90 NR; ANO 2021. - EQP.109140. - LOC. MONTE BELO/MG")</f>
      </c>
      <c r="C22" s="4" t="inlineStr">
        <is>
          <t>Vendido</t>
        </is>
      </c>
      <c r="D22" s="4" t="inlineStr">
        <is>
          <t>9</t>
        </is>
      </c>
      <c r="E22" s="5" t="inlineStr">
        <is>
          <t>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=HYPERLINK("https://www.leilaoonline.net/lote/detalhe/256136", "2012")</f>
      </c>
      <c r="B23" s="4" t="s">
        <f>=HYPERLINK("https://www.leilaoonline.net/lote/detalhe/256136", " TRITURADOR AGRÍCOLA TPPC 90 NR; ANO 2021. - EQP.109144. - LOC. MONTE BELO/MG")</f>
      </c>
      <c r="C23" s="4" t="inlineStr">
        <is>
          <t>Vendido</t>
        </is>
      </c>
      <c r="D23" s="4" t="inlineStr">
        <is>
          <t>13</t>
        </is>
      </c>
      <c r="E23" s="5" t="inlineStr">
        <is>
          <t>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=HYPERLINK("https://www.leilaoonline.net/lote/detalhe/256130", "2013")</f>
      </c>
      <c r="B24" s="4" t="s">
        <f>=HYPERLINK("https://www.leilaoonline.net/lote/detalhe/256130", " TRITURADOR AGRÍCOLA TPPC 90 NR; ANO 2021. - EQP.109142. - LOC. MONTE BELO/MG")</f>
      </c>
      <c r="C24" s="4" t="inlineStr">
        <is>
          <t>Vendido</t>
        </is>
      </c>
      <c r="D24" s="4" t="inlineStr">
        <is>
          <t>8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=HYPERLINK("https://www.leilaoonline.net/lote/detalhe/256098", "2014")</f>
      </c>
      <c r="B25" s="4" t="s">
        <f>=HYPERLINK("https://www.leilaoonline.net/lote/detalhe/256098", " FIAT STRADA HD WORKING CC E; ANO 2020/2020; BANCO. - EQP.101086. - LOC. MONTE BELO/MG")</f>
      </c>
      <c r="C25" s="4" t="inlineStr">
        <is>
          <t>Vendido</t>
        </is>
      </c>
      <c r="D25" s="4" t="inlineStr">
        <is>
          <t>26</t>
        </is>
      </c>
      <c r="E25" s="5" t="inlineStr">
        <is>
          <t>31.500,00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=HYPERLINK("https://www.leilaoonline.net/lote/detalhe/256089", "2015")</f>
      </c>
      <c r="B26" s="4" t="s">
        <f>=HYPERLINK("https://www.leilaoonline.net/lote/detalhe/256089", " FIAT DOBLO ESSENCE 7L E HLX 1.8 - FLEX; ANO 2019/2020; BRANCO. - EQP.101083. - LOC. MONTE BELO/MG")</f>
      </c>
      <c r="C26" s="4" t="inlineStr">
        <is>
          <t>Vendido</t>
        </is>
      </c>
      <c r="D26" s="4" t="inlineStr">
        <is>
          <t>11</t>
        </is>
      </c>
      <c r="E26" s="5" t="inlineStr">
        <is>
          <t>24.000,00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=HYPERLINK("https://www.leilaoonline.net/lote/detalhe/256102", "2016")</f>
      </c>
      <c r="B27" s="4" t="s">
        <f>=HYPERLINK("https://www.leilaoonline.net/lote/detalhe/256102", " FIAT DOBLO ESSENCE 7L E HLX 1.8 - FLEX; ANO 2019/2020; BRANCO. - EQP.101082. - LOC. MONTE BELO/MG")</f>
      </c>
      <c r="C27" s="4" t="inlineStr">
        <is>
          <t>Vendido</t>
        </is>
      </c>
      <c r="D27" s="4" t="inlineStr">
        <is>
          <t>3</t>
        </is>
      </c>
      <c r="E27" s="5" t="inlineStr">
        <is>
          <t>16.000,00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=HYPERLINK("https://www.leilaoonline.net/lote/detalhe/256105", "2017")</f>
      </c>
      <c r="B28" s="4" t="s">
        <f>=HYPERLINK("https://www.leilaoonline.net/lote/detalhe/256105", " COLHEDORA CASE 8800; ANO 2014 - SUCATEADA. - EQP.104110. - LOC. MONTE BELO/MG")</f>
      </c>
      <c r="C28" s="4" t="inlineStr">
        <is>
          <t>Vendido</t>
        </is>
      </c>
      <c r="D28" s="4" t="inlineStr">
        <is>
          <t>7</t>
        </is>
      </c>
      <c r="E28" s="5" t="inlineStr">
        <is>
          <t>16.000,00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=HYPERLINK("https://www.leilaoonline.net/lote/detalhe/256111", "2018")</f>
      </c>
      <c r="B29" s="4" t="s">
        <f>=HYPERLINK("https://www.leilaoonline.net/lote/detalhe/256111", " TRATOR JOHN DEERE 6180 J; ANO 2012. - EQP.103106. - LOC. MONTE BELO/MG")</f>
      </c>
      <c r="C29" s="4" t="inlineStr">
        <is>
          <t>Vendido</t>
        </is>
      </c>
      <c r="D29" s="4" t="inlineStr">
        <is>
          <t>14</t>
        </is>
      </c>
      <c r="E29" s="5" t="inlineStr">
        <is>
          <t>86.000,00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=HYPERLINK("https://www.leilaoonline.net/lote/detalhe/256096", "2019")</f>
      </c>
      <c r="B30" s="4" t="s">
        <f>=HYPERLINK("https://www.leilaoonline.net/lote/detalhe/256096", " CAMINHÃO MERCEDES BENZ L 2325; ANO 1991/1991; BRANCO. - EQP.102097. - LOC. MONTE BELO/MG")</f>
      </c>
      <c r="C30" s="4" t="inlineStr">
        <is>
          <t>Vendido</t>
        </is>
      </c>
      <c r="D30" s="4" t="inlineStr">
        <is>
          <t>27</t>
        </is>
      </c>
      <c r="E30" s="5" t="inlineStr">
        <is>
          <t>41.000,00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=HYPERLINK("https://www.leilaoonline.net/lote/detalhe/256104", "2020")</f>
      </c>
      <c r="B31" s="4" t="s">
        <f>=HYPERLINK("https://www.leilaoonline.net/lote/detalhe/256104", " TRATOR JOHN DEERE 6180 J; ANO 2012. - EQP.103109. - LOC. MONTE BELO/MG")</f>
      </c>
      <c r="C31" s="4" t="inlineStr">
        <is>
          <t>Vendido</t>
        </is>
      </c>
      <c r="D31" s="4" t="inlineStr">
        <is>
          <t>35</t>
        </is>
      </c>
      <c r="E31" s="5" t="inlineStr">
        <is>
          <t>55.000,00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=HYPERLINK("https://www.leilaoonline.net/lote/detalhe/256125", "2021")</f>
      </c>
      <c r="B32" s="4" t="s">
        <f>=HYPERLINK("https://www.leilaoonline.net/lote/detalhe/256125", " TRATOR JOHN DEERE 6180 J; ANO 2012. - EQP.103110. - LOC. MONTE BELO/MG")</f>
      </c>
      <c r="C32" s="4" t="inlineStr">
        <is>
          <t>Vendido</t>
        </is>
      </c>
      <c r="D32" s="4" t="inlineStr">
        <is>
          <t>45</t>
        </is>
      </c>
      <c r="E32" s="5" t="inlineStr">
        <is>
          <t>54.000,00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=HYPERLINK("https://www.leilaoonline.net/lote/detalhe/256101", "2022")</f>
      </c>
      <c r="B33" s="4" t="s">
        <f>=HYPERLINK("https://www.leilaoonline.net/lote/detalhe/256101", " TRATOR JOHN DEERE 6180 J; ANO 2012. - EQP.103104. - LOC. MONTE BELO/MG")</f>
      </c>
      <c r="C33" s="4" t="inlineStr">
        <is>
          <t>Vendido</t>
        </is>
      </c>
      <c r="D33" s="4" t="inlineStr">
        <is>
          <t>48</t>
        </is>
      </c>
      <c r="E33" s="5" t="inlineStr">
        <is>
          <t>62.000,00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=HYPERLINK("https://www.leilaoonline.net/lote/detalhe/256107", "2023")</f>
      </c>
      <c r="B34" s="4" t="s">
        <f>=HYPERLINK("https://www.leilaoonline.net/lote/detalhe/256107", "COLHEDORA CASE 8800; ANO 2014. - EQP.104112. - LOC. MONTE BELO/MG")</f>
      </c>
      <c r="C34" s="4" t="inlineStr">
        <is>
          <t>Vendido</t>
        </is>
      </c>
      <c r="D34" s="4" t="inlineStr">
        <is>
          <t>3</t>
        </is>
      </c>
      <c r="E34" s="5" t="inlineStr">
        <is>
          <t>12.000,00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=HYPERLINK("https://www.leilaoonline.net/lote/detalhe/256090", "2024")</f>
      </c>
      <c r="B35" s="4" t="s">
        <f>=HYPERLINK("https://www.leilaoonline.net/lote/detalhe/256090", " CAMINHÃO VOLVO FM12 420 6X4R; ANO 2005/2005; BRANCO. - EQP.102011. - LOC. MONTE BELO/MG")</f>
      </c>
      <c r="C35" s="4" t="inlineStr">
        <is>
          <t>Vendido</t>
        </is>
      </c>
      <c r="D35" s="4" t="inlineStr">
        <is>
          <t>11</t>
        </is>
      </c>
      <c r="E35" s="5" t="inlineStr">
        <is>
          <t>30.000,00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=HYPERLINK("https://www.leilaoonline.net/lote/detalhe/256092", "2025")</f>
      </c>
      <c r="B36" s="4" t="s">
        <f>=HYPERLINK("https://www.leilaoonline.net/lote/detalhe/256092", " TRATOR JOHN DEERE 6180 J; ANO 2012. - EQP.103031. - LOC. MONTE BELO/MG")</f>
      </c>
      <c r="C36" s="4" t="inlineStr">
        <is>
          <t>Vendido</t>
        </is>
      </c>
      <c r="D36" s="4" t="inlineStr">
        <is>
          <t>20</t>
        </is>
      </c>
      <c r="E36" s="5" t="inlineStr">
        <is>
          <t>24.000,00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=HYPERLINK("https://www.leilaoonline.net/lote/detalhe/256091", "2026")</f>
      </c>
      <c r="B37" s="4" t="s">
        <f>=HYPERLINK("https://www.leilaoonline.net/lote/detalhe/256091", " TRATOR JOHN DEERE 6180 J; ANO 2012. - EQP.103100. - LOC. MONTE BELO/MG")</f>
      </c>
      <c r="C37" s="4" t="inlineStr">
        <is>
          <t>Vendido</t>
        </is>
      </c>
      <c r="D37" s="4" t="inlineStr">
        <is>
          <t>34</t>
        </is>
      </c>
      <c r="E37" s="5" t="inlineStr">
        <is>
          <t>59.000,00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=HYPERLINK("https://www.leilaoonline.net/lote/detalhe/256106", "2027")</f>
      </c>
      <c r="B38" s="4" t="s">
        <f>=HYPERLINK("https://www.leilaoonline.net/lote/detalhe/256106", " TRATOR JOHN DEERE 6180 J; ANO 2012. - EQP.103117. - LOC. MONTE BELO/MG")</f>
      </c>
      <c r="C38" s="4" t="inlineStr">
        <is>
          <t>Vendido</t>
        </is>
      </c>
      <c r="D38" s="4" t="inlineStr">
        <is>
          <t>38</t>
        </is>
      </c>
      <c r="E38" s="5" t="inlineStr">
        <is>
          <t>52.000,00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=HYPERLINK("https://www.leilaoonline.net/lote/detalhe/256099", "2028")</f>
      </c>
      <c r="B39" s="4" t="s">
        <f>=HYPERLINK("https://www.leilaoonline.net/lote/detalhe/256099", " TRATOR JOHN DEERE 6180 J; ANO 2012. - EQP.103108. - LOC. MONTE BELO/MG")</f>
      </c>
      <c r="C39" s="4" t="inlineStr">
        <is>
          <t>Vendido</t>
        </is>
      </c>
      <c r="D39" s="4" t="inlineStr">
        <is>
          <t>37</t>
        </is>
      </c>
      <c r="E39" s="5" t="inlineStr">
        <is>
          <t>46.000,00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=HYPERLINK("https://www.leilaoonline.net/lote/detalhe/256103", "2029")</f>
      </c>
      <c r="B40" s="4" t="s">
        <f>=HYPERLINK("https://www.leilaoonline.net/lote/detalhe/256103", " TRATOR JOHN DEERE 6180 J; ANO 2012. - EQP.103115. - LOC. MONTE BELO/MG")</f>
      </c>
      <c r="C40" s="4" t="inlineStr">
        <is>
          <t>Vendido</t>
        </is>
      </c>
      <c r="D40" s="4" t="inlineStr">
        <is>
          <t>45</t>
        </is>
      </c>
      <c r="E40" s="5" t="inlineStr">
        <is>
          <t>59.000,00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=HYPERLINK("https://www.leilaoonline.net/lote/detalhe/256109", "2030")</f>
      </c>
      <c r="B41" s="4" t="s">
        <f>=HYPERLINK("https://www.leilaoonline.net/lote/detalhe/256109", " COLHEDORA CASE 8800; ANO 2014. - EQP.104109. - LOC. MONTE BELO/MG")</f>
      </c>
      <c r="C41" s="4" t="inlineStr">
        <is>
          <t>Vendido</t>
        </is>
      </c>
      <c r="D41" s="4" t="inlineStr">
        <is>
          <t>6</t>
        </is>
      </c>
      <c r="E41" s="5" t="inlineStr">
        <is>
          <t>19.000,00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=HYPERLINK("https://www.leilaoonline.net/lote/detalhe/256094", "2031")</f>
      </c>
      <c r="B42" s="4" t="s">
        <f>=HYPERLINK("https://www.leilaoonline.net/lote/detalhe/256094", " CAMINHÃO MERCEDES BENZ L 2325; ANO 1991/1991; BRANCO. - EQP.102018. - LOC. MONTE BELO/MG")</f>
      </c>
      <c r="C42" s="4" t="inlineStr">
        <is>
          <t>Vendido</t>
        </is>
      </c>
      <c r="D42" s="4" t="inlineStr">
        <is>
          <t>5</t>
        </is>
      </c>
      <c r="E42" s="5" t="inlineStr">
        <is>
          <t>19.000,00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=HYPERLINK("https://www.leilaoonline.net/lote/detalhe/256137", "2032")</f>
      </c>
      <c r="B43" s="4" t="s">
        <f>=HYPERLINK("https://www.leilaoonline.net/lote/detalhe/256137", " DISTRIBUIDOR DE CORRETIVOS C/CAP.7000KG STARA HÉRCULES 7000 INOX; ANO 2012. - EQP.109074. - LOC. MONTE BELO/MG")</f>
      </c>
      <c r="C43" s="4" t="inlineStr">
        <is>
          <t>Vendido</t>
        </is>
      </c>
      <c r="D43" s="4" t="inlineStr">
        <is>
          <t>1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=HYPERLINK("https://www.leilaoonline.net/lote/detalhe/256115", "2033")</f>
      </c>
      <c r="B44" s="4" t="s">
        <f>=HYPERLINK("https://www.leilaoonline.net/lote/detalhe/256115", " COLHEDORA CASE 8800; ANO 2015. - EQP.104116. - LOC. MONTE BELO/MG")</f>
      </c>
      <c r="C44" s="4" t="inlineStr">
        <is>
          <t>Vendido</t>
        </is>
      </c>
      <c r="D44" s="4" t="inlineStr">
        <is>
          <t>26</t>
        </is>
      </c>
      <c r="E44" s="5" t="inlineStr">
        <is>
          <t>35.000,00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=HYPERLINK("https://www.leilaoonline.net/lote/detalhe/256093", "2034")</f>
      </c>
      <c r="B45" s="4" t="s">
        <f>=HYPERLINK("https://www.leilaoonline.net/lote/detalhe/256093", " FIAT STRADA HD WORKING CC E; ANO 2020/2020; BRANCO. - EQP.101089. - LOC. MONTE BELO/MG")</f>
      </c>
      <c r="C45" s="4" t="inlineStr">
        <is>
          <t>Vendido</t>
        </is>
      </c>
      <c r="D45" s="4" t="inlineStr">
        <is>
          <t>17</t>
        </is>
      </c>
      <c r="E45" s="5" t="inlineStr">
        <is>
          <t>33.000,00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=HYPERLINK("https://www.leilaoonline.net/lote/detalhe/256110", "2037")</f>
      </c>
      <c r="B46" s="4" t="s">
        <f>=HYPERLINK("https://www.leilaoonline.net/lote/detalhe/256110", " TRANSBORDO ANTONIOSI ATA 4000; ANO 2010. - EQP.106085. - LOC. MONTE BELO/MG")</f>
      </c>
      <c r="C46" s="4" t="inlineStr">
        <is>
          <t>Vendido</t>
        </is>
      </c>
      <c r="D46" s="4" t="inlineStr">
        <is>
          <t>3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=HYPERLINK("https://www.leilaoonline.net/lote/detalhe/256121", "2038")</f>
      </c>
      <c r="B47" s="4" t="s">
        <f>=HYPERLINK("https://www.leilaoonline.net/lote/detalhe/256121", " TRANSBORDO ANTONIOSI ATA 10500; ANO 2011. - EQP.106099. - LOC. MONTE BELO/MG")</f>
      </c>
      <c r="C47" s="4" t="inlineStr">
        <is>
          <t>Vendido</t>
        </is>
      </c>
      <c r="D47" s="4" t="inlineStr">
        <is>
          <t>19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=HYPERLINK("https://www.leilaoonline.net/lote/detalhe/256128", "2039")</f>
      </c>
      <c r="B48" s="4" t="s">
        <f>=HYPERLINK("https://www.leilaoonline.net/lote/detalhe/256128", " TRANSBORDO ANTONIOSI ATA 4000; ANO 2010. - EQP.106090. - LOC. MONTE BELO/MG")</f>
      </c>
      <c r="C48" s="4" t="inlineStr">
        <is>
          <t>Vendido</t>
        </is>
      </c>
      <c r="D48" s="4" t="inlineStr">
        <is>
          <t>19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=HYPERLINK("https://www.leilaoonline.net/lote/detalhe/256112", "2040")</f>
      </c>
      <c r="B49" s="4" t="s">
        <f>=HYPERLINK("https://www.leilaoonline.net/lote/detalhe/256112", " TRANSBORDO ANTONIOSI ATA 10500; ANO 2011. - EQP.106103. - LOC. MONTE BELO/MG")</f>
      </c>
      <c r="C49" s="4" t="inlineStr">
        <is>
          <t>Vendido</t>
        </is>
      </c>
      <c r="D49" s="4" t="inlineStr">
        <is>
          <t>17</t>
        </is>
      </c>
      <c r="E49" s="5" t="inlineStr">
        <is>
          <t>14.000,00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=HYPERLINK("https://www.leilaoonline.net/lote/detalhe/256122", "2041")</f>
      </c>
      <c r="B50" s="4" t="s">
        <f>=HYPERLINK("https://www.leilaoonline.net/lote/detalhe/256122", " TRANSBORDO ANTONIOSI ATA 10500; ANO 2011. - EQP.106108. - LOC. MONTE BELO/MG")</f>
      </c>
      <c r="C50" s="4" t="inlineStr">
        <is>
          <t>Vendido</t>
        </is>
      </c>
      <c r="D50" s="4" t="inlineStr">
        <is>
          <t>20</t>
        </is>
      </c>
      <c r="E50" s="5" t="inlineStr">
        <is>
          <t>15.500,00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=HYPERLINK("https://www.leilaoonline.net/lote/detalhe/256113", "2042")</f>
      </c>
      <c r="B51" s="4" t="s">
        <f>=HYPERLINK("https://www.leilaoonline.net/lote/detalhe/256113", " TRANSBORDO ANTONIOSI ATA 10500; ANO 2012. - EQP.106177. - LOC. MONTE BELO/MG")</f>
      </c>
      <c r="C51" s="4" t="inlineStr">
        <is>
          <t>Vendido</t>
        </is>
      </c>
      <c r="D51" s="4" t="inlineStr">
        <is>
          <t>2</t>
        </is>
      </c>
      <c r="E51" s="5" t="inlineStr">
        <is>
          <t>6.500,00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=HYPERLINK("https://www.leilaoonline.net/lote/detalhe/256127", "2043")</f>
      </c>
      <c r="B52" s="4" t="s">
        <f>=HYPERLINK("https://www.leilaoonline.net/lote/detalhe/256127", " TRANSBORDO ANTONIOSI ATA 4000; ANO 2010. - EQP.106182. - LOC. MONTE BELO/MG")</f>
      </c>
      <c r="C52" s="4" t="inlineStr">
        <is>
          <t>Vendido</t>
        </is>
      </c>
      <c r="D52" s="4" t="inlineStr">
        <is>
          <t>21</t>
        </is>
      </c>
      <c r="E52" s="5" t="inlineStr">
        <is>
          <t>16.000,00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=HYPERLINK("https://www.leilaoonline.net/lote/detalhe/256124", "2044")</f>
      </c>
      <c r="B53" s="4" t="s">
        <f>=HYPERLINK("https://www.leilaoonline.net/lote/detalhe/256124", " TRANSBORDO ANTONIOSI ATA 4000; ANO 2010. - EQP.106089. - LOC. MONTE BELO/MG")</f>
      </c>
      <c r="C53" s="4" t="inlineStr">
        <is>
          <t>Vendido</t>
        </is>
      </c>
      <c r="D53" s="4" t="inlineStr">
        <is>
          <t>1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=HYPERLINK("https://www.leilaoonline.net/lote/detalhe/256120", "2045")</f>
      </c>
      <c r="B54" s="4" t="s">
        <f>=HYPERLINK("https://www.leilaoonline.net/lote/detalhe/256120", " TRANSBORDO ANTONIOSI ATA 10500; ANO 2013. - EQP.106207. - LOC. MONTE BELO/MG")</f>
      </c>
      <c r="C54" s="4" t="inlineStr">
        <is>
          <t>Vendido</t>
        </is>
      </c>
      <c r="D54" s="4" t="inlineStr">
        <is>
          <t>3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=HYPERLINK("https://www.leilaoonline.net/lote/detalhe/256126", "2046")</f>
      </c>
      <c r="B55" s="4" t="s">
        <f>=HYPERLINK("https://www.leilaoonline.net/lote/detalhe/256126", " TRANSBORDO ANTONIOSI ATA 10500; ANO 2011. - EQP.106104. - LOC. MONTE BELO/MG")</f>
      </c>
      <c r="C55" s="4" t="inlineStr">
        <is>
          <t>Vendido</t>
        </is>
      </c>
      <c r="D55" s="4" t="inlineStr">
        <is>
          <t>1</t>
        </is>
      </c>
      <c r="E55" s="5" t="inlineStr">
        <is>
          <t>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=HYPERLINK("https://www.leilaoonline.net/lote/detalhe/256118", "2047")</f>
      </c>
      <c r="B56" s="4" t="s">
        <f>=HYPERLINK("https://www.leilaoonline.net/lote/detalhe/256118", " PÁ CARREGADEIRA CASE W20D; ANO 1994. - EQP.105003 - LOC. MONTE BELO/MG")</f>
      </c>
      <c r="C56" s="4" t="inlineStr">
        <is>
          <t>Vendido</t>
        </is>
      </c>
      <c r="D56" s="4" t="inlineStr">
        <is>
          <t>86</t>
        </is>
      </c>
      <c r="E56" s="5" t="inlineStr">
        <is>
          <t>120.000,00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=HYPERLINK("https://www.leilaoonline.net/lote/detalhe/256123", "2048")</f>
      </c>
      <c r="B57" s="4" t="s">
        <f>=HYPERLINK("https://www.leilaoonline.net/lote/detalhe/256123", " REBOQUE RANDON RQ CA; ANO 2007/2008; BRANCO. - EQP.106053. - LOC. MONTE BELO/MG")</f>
      </c>
      <c r="C57" s="4" t="inlineStr">
        <is>
          <t>Vendido</t>
        </is>
      </c>
      <c r="D57" s="4" t="inlineStr">
        <is>
          <t>9</t>
        </is>
      </c>
      <c r="E57" s="5" t="inlineStr">
        <is>
          <t>18.000,00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=HYPERLINK("https://www.leilaoonline.net/lote/detalhe/256560", "2049")</f>
      </c>
      <c r="B58" s="4" t="s">
        <f>=HYPERLINK("https://www.leilaoonline.net/lote/detalhe/256560", "REBOQUE RANDON RQ CA., ANO 2005/2005, BRANCO - EQP. 106043 - LOC. MONTE BELO/MG")</f>
      </c>
      <c r="C58" s="4" t="inlineStr">
        <is>
          <t>Vendido</t>
        </is>
      </c>
      <c r="D58" s="4" t="inlineStr">
        <is>
          <t>9</t>
        </is>
      </c>
      <c r="E58" s="5" t="inlineStr">
        <is>
          <t>18.000,00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=HYPERLINK("https://www.leilaoonline.net/lote/detalhe/256100", "2054")</f>
      </c>
      <c r="B59" s="4" t="s">
        <f>=HYPERLINK("https://www.leilaoonline.net/lote/detalhe/256100", " TRATOR JOHN DEERE 7185 J; ANO 2011. - EQP.103025. - LOC. MONTE BELO/MG")</f>
      </c>
      <c r="C59" s="4" t="inlineStr">
        <is>
          <t>Vendido</t>
        </is>
      </c>
      <c r="D59" s="4" t="inlineStr">
        <is>
          <t>19</t>
        </is>
      </c>
      <c r="E59" s="5" t="inlineStr">
        <is>
          <t>35.000,01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=HYPERLINK("https://www.leilaoonline.net/lote/detalhe/256116", "2055")</f>
      </c>
      <c r="B60" s="4" t="s">
        <f>=HYPERLINK("https://www.leilaoonline.net/lote/detalhe/256116", " TRANSBORDO ANTONIOSI ATA 10500; ANO 2011. - EQP.106097. - LOC. MONTE BELO/MG")</f>
      </c>
      <c r="C60" s="4" t="inlineStr">
        <is>
          <t>Vendido</t>
        </is>
      </c>
      <c r="D60" s="4" t="inlineStr">
        <is>
          <t>1</t>
        </is>
      </c>
      <c r="E60" s="5" t="inlineStr">
        <is>
          <t>6.000,00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=HYPERLINK("https://www.leilaoonline.net/lote/detalhe/256662", "2056")</f>
      </c>
      <c r="B61" s="4" t="s">
        <f>=HYPERLINK("https://www.leilaoonline.net/lote/detalhe/256662", "TRANSBORDO ANTONIOSI ATA 4000; ANO 2010. - EQP. 106093 - LOC. MONTE BELO/MG")</f>
      </c>
      <c r="C61" s="4" t="inlineStr">
        <is>
          <t>Vendido</t>
        </is>
      </c>
      <c r="D61" s="4" t="inlineStr">
        <is>
          <t>1</t>
        </is>
      </c>
      <c r="E61" s="5" t="inlineStr">
        <is>
          <t>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=HYPERLINK("https://www.leilaoonline.net/lote/detalhe/256119", "2057")</f>
      </c>
      <c r="B62" s="4" t="s">
        <f>=HYPERLINK("https://www.leilaoonline.net/lote/detalhe/256119", " TRATOR JOHN DEERE 6180 J; ANO 2012. - EQP. 103113. - LOC. MONTE BELO/MG")</f>
      </c>
      <c r="C62" s="4" t="inlineStr">
        <is>
          <t>Vendido</t>
        </is>
      </c>
      <c r="D62" s="4" t="inlineStr">
        <is>
          <t>18</t>
        </is>
      </c>
      <c r="E62" s="5" t="inlineStr">
        <is>
          <t>92.000,01</t>
        </is>
      </c>
      <c r="F62" s="4" t="inlineStr">
        <is>
          <t>2000.00</t>
        </is>
      </c>
    </row>
    <row collapsed="false" customFormat="false" customHeight="false" hidden="false" ht="12.1" outlineLevel="0" r="63">
      <c r="A63" s="5" t="s">
        <f>=HYPERLINK("https://www.leilaoonline.net/lote/detalhe/256095", "2060")</f>
      </c>
      <c r="B63" s="4" t="s">
        <f>=HYPERLINK("https://www.leilaoonline.net/lote/detalhe/256095", " TRATOR CASE PUMA 215; ANO 2018. - EQP.103095. - LOC. MONTE BELO/MG")</f>
      </c>
      <c r="C63" s="4" t="inlineStr">
        <is>
          <t>Vendido</t>
        </is>
      </c>
      <c r="D63" s="4" t="inlineStr">
        <is>
          <t>15</t>
        </is>
      </c>
      <c r="E63" s="5" t="inlineStr">
        <is>
          <t>115.000,00</t>
        </is>
      </c>
      <c r="F63" s="4" t="inlineStr">
        <is>
          <t>2500.00</t>
        </is>
      </c>
    </row>
    <row collapsed="false" customFormat="false" customHeight="false" hidden="false" ht="12.1" outlineLevel="0" r="64">
      <c r="A64" s="5" t="s">
        <f>=HYPERLINK("https://www.leilaoonline.net/lote/detalhe/256114", "2061")</f>
      </c>
      <c r="B64" s="4" t="s">
        <f>=HYPERLINK("https://www.leilaoonline.net/lote/detalhe/256114", " PÁ CARREGADEIRA CATERPILLAR 938G; ANO 2006. - EQP.105004 - LOC. MONTE BELO/MG")</f>
      </c>
      <c r="C64" s="4" t="inlineStr">
        <is>
          <t>Vendido</t>
        </is>
      </c>
      <c r="D64" s="4" t="inlineStr">
        <is>
          <t>58</t>
        </is>
      </c>
      <c r="E64" s="5" t="inlineStr">
        <is>
          <t>102.000,00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=HYPERLINK("https://www.leilaoonline.net/lote/detalhe/256097", "2062")</f>
      </c>
      <c r="B65" s="4" t="s">
        <f>=HYPERLINK("https://www.leilaoonline.net/lote/detalhe/256097", " CHEVROLET S10 LTZ FD4A; ANO 2020/2021; BRANCO. ALCOOL/GASOLINA - EQP.101143. - LOC. MONTE BELO/MG")</f>
      </c>
      <c r="C65" s="4" t="inlineStr">
        <is>
          <t>Vendido</t>
        </is>
      </c>
      <c r="D65" s="4" t="inlineStr">
        <is>
          <t>52</t>
        </is>
      </c>
      <c r="E65" s="5" t="inlineStr">
        <is>
          <t>97.000,00</t>
        </is>
      </c>
      <c r="F6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2026-05-14T14:00:43.00Z</dcterms:created>
  <dc:creator>Tellks Tecnologia</dc:creator>
  <cp:revision>0</cp:revision>
</cp:coreProperties>
</file>