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VOLTA ÀS AULAS: MATERIAIS ESCOLARES E PAPELARIA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=HYPERLINK("https://www.leilaoonline.net/lote/detalhe/261368", "001")</f>
      </c>
      <c r="B11" s="4" t="s">
        <f>=HYPERLINK("https://www.leilaoonline.net/lote/detalhe/261368", " Dicionario Escolar Espanhol Com CD Rom c/100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20.00</t>
        </is>
      </c>
    </row>
    <row collapsed="false" customFormat="false" customHeight="false" hidden="false" ht="12.1" outlineLevel="0" r="12">
      <c r="A12" s="5" t="s">
        <f>=HYPERLINK("https://www.leilaoonline.net/lote/detalhe/261372", "002")</f>
      </c>
      <c r="B12" s="4" t="s">
        <f>=HYPERLINK("https://www.leilaoonline.net/lote/detalhe/261372", " Dicionario Escolar Espanhol Com CD Rom c/100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20.00</t>
        </is>
      </c>
    </row>
    <row collapsed="false" customFormat="false" customHeight="false" hidden="false" ht="12.1" outlineLevel="0" r="13">
      <c r="A13" s="5" t="s">
        <f>=HYPERLINK("https://www.leilaoonline.net/lote/detalhe/261366", "003")</f>
      </c>
      <c r="B13" s="4" t="s">
        <f>=HYPERLINK("https://www.leilaoonline.net/lote/detalhe/261366", " Dicionario Escolar Espanhol Com CD Rom c/100 unidades")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20.00</t>
        </is>
      </c>
    </row>
    <row collapsed="false" customFormat="false" customHeight="false" hidden="false" ht="12.1" outlineLevel="0" r="14">
      <c r="A14" s="5" t="s">
        <f>=HYPERLINK("https://www.leilaoonline.net/lote/detalhe/261360", "004")</f>
      </c>
      <c r="B14" s="4" t="s">
        <f>=HYPERLINK("https://www.leilaoonline.net/lote/detalhe/261360", " Dicionario Escolar Espanhol Com CD Rom c/100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20.00</t>
        </is>
      </c>
    </row>
    <row collapsed="false" customFormat="false" customHeight="false" hidden="false" ht="12.1" outlineLevel="0" r="15">
      <c r="A15" s="5" t="s">
        <f>=HYPERLINK("https://www.leilaoonline.net/lote/detalhe/261364", "005")</f>
      </c>
      <c r="B15" s="4" t="s">
        <f>=HYPERLINK("https://www.leilaoonline.net/lote/detalhe/261364", " Dicionario Escolar Ingles Michaelis c/56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840,00</t>
        </is>
      </c>
      <c r="F15" s="4" t="inlineStr">
        <is>
          <t>20.00</t>
        </is>
      </c>
    </row>
    <row collapsed="false" customFormat="false" customHeight="false" hidden="false" ht="12.1" outlineLevel="0" r="16">
      <c r="A16" s="5" t="s">
        <f>=HYPERLINK("https://www.leilaoonline.net/lote/detalhe/261376", "006")</f>
      </c>
      <c r="B16" s="4" t="s">
        <f>=HYPERLINK("https://www.leilaoonline.net/lote/detalhe/261376", " Dicionario Escolar Ingles Michaelis c/56 unidades")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840,00</t>
        </is>
      </c>
      <c r="F16" s="4" t="inlineStr">
        <is>
          <t>20.00</t>
        </is>
      </c>
    </row>
    <row collapsed="false" customFormat="false" customHeight="false" hidden="false" ht="12.1" outlineLevel="0" r="17">
      <c r="A17" s="5" t="s">
        <f>=HYPERLINK("https://www.leilaoonline.net/lote/detalhe/261367", "007")</f>
      </c>
      <c r="B17" s="4" t="s">
        <f>=HYPERLINK("https://www.leilaoonline.net/lote/detalhe/261367", " Dicionario Escolar Lingua Portuguesa Scottini c/20 Frances c40 e Italiano Michaelis c/40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20.00</t>
        </is>
      </c>
    </row>
    <row collapsed="false" customFormat="false" customHeight="false" hidden="false" ht="12.1" outlineLevel="0" r="18">
      <c r="A18" s="5" t="s">
        <f>=HYPERLINK("https://www.leilaoonline.net/lote/detalhe/261361", "008")</f>
      </c>
      <c r="B18" s="4" t="s">
        <f>=HYPERLINK("https://www.leilaoonline.net/lote/detalhe/261361", " Dicionario Escolar Frances Michaelis c/100 undades")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20.00</t>
        </is>
      </c>
    </row>
    <row collapsed="false" customFormat="false" customHeight="false" hidden="false" ht="12.1" outlineLevel="0" r="19">
      <c r="A19" s="5" t="s">
        <f>=HYPERLINK("https://www.leilaoonline.net/lote/detalhe/261378", "009")</f>
      </c>
      <c r="B19" s="4" t="s">
        <f>=HYPERLINK("https://www.leilaoonline.net/lote/detalhe/261378", " Dicionario Escolar Frances Michaelis c/100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20.00</t>
        </is>
      </c>
    </row>
    <row collapsed="false" customFormat="false" customHeight="false" hidden="false" ht="12.1" outlineLevel="0" r="20">
      <c r="A20" s="5" t="s">
        <f>=HYPERLINK("https://www.leilaoonline.net/lote/detalhe/261369", "010")</f>
      </c>
      <c r="B20" s="4" t="s">
        <f>=HYPERLINK("https://www.leilaoonline.net/lote/detalhe/261369", " Dicionario Escolar Frances Michaelis c/100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20.00</t>
        </is>
      </c>
    </row>
    <row collapsed="false" customFormat="false" customHeight="false" hidden="false" ht="12.1" outlineLevel="0" r="21">
      <c r="A21" s="5" t="s">
        <f>=HYPERLINK("https://www.leilaoonline.net/lote/detalhe/261370", "011")</f>
      </c>
      <c r="B21" s="4" t="s">
        <f>=HYPERLINK("https://www.leilaoonline.net/lote/detalhe/261370", " Dicionario Escolar Italiano Michaelis c/100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20.00</t>
        </is>
      </c>
    </row>
    <row collapsed="false" customFormat="false" customHeight="false" hidden="false" ht="12.1" outlineLevel="0" r="22">
      <c r="A22" s="5" t="s">
        <f>=HYPERLINK("https://www.leilaoonline.net/lote/detalhe/261374", "012")</f>
      </c>
      <c r="B22" s="4" t="s">
        <f>=HYPERLINK("https://www.leilaoonline.net/lote/detalhe/261374", " Dicionario Escolar Italiano Michaelis c/100 undades")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20.00</t>
        </is>
      </c>
    </row>
    <row collapsed="false" customFormat="false" customHeight="false" hidden="false" ht="12.1" outlineLevel="0" r="23">
      <c r="A23" s="5" t="s">
        <f>=HYPERLINK("https://www.leilaoonline.net/lote/detalhe/261373", "013")</f>
      </c>
      <c r="B23" s="4" t="s">
        <f>=HYPERLINK("https://www.leilaoonline.net/lote/detalhe/261373", " Dicionario Escolar Italiano Michaelis c/100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20.00</t>
        </is>
      </c>
    </row>
    <row collapsed="false" customFormat="false" customHeight="false" hidden="false" ht="12.1" outlineLevel="0" r="24">
      <c r="A24" s="5" t="s">
        <f>=HYPERLINK("https://www.leilaoonline.net/lote/detalhe/261377", "014")</f>
      </c>
      <c r="B24" s="4" t="s">
        <f>=HYPERLINK("https://www.leilaoonline.net/lote/detalhe/261377", " Minidicionario Escolar Espanhol Michaelis c/17-Escolar Ingles c/8 Espanhol c/75 unidades")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1.200,00</t>
        </is>
      </c>
      <c r="F24" s="4" t="inlineStr">
        <is>
          <t>20.00</t>
        </is>
      </c>
    </row>
    <row collapsed="false" customFormat="false" customHeight="false" hidden="false" ht="12.1" outlineLevel="0" r="25">
      <c r="A25" s="5" t="s">
        <f>=HYPERLINK("https://www.leilaoonline.net/lote/detalhe/261371", "015")</f>
      </c>
      <c r="B25" s="4" t="s">
        <f>=HYPERLINK("https://www.leilaoonline.net/lote/detalhe/261371", " 05 Caixa de Apontador Marca Winner Formato Peixinho 12Pote x72 total 360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360,00</t>
        </is>
      </c>
      <c r="F25" s="4" t="inlineStr">
        <is>
          <t>20.00</t>
        </is>
      </c>
    </row>
    <row collapsed="false" customFormat="false" customHeight="false" hidden="false" ht="12.1" outlineLevel="0" r="26">
      <c r="A26" s="5" t="s">
        <f>=HYPERLINK("https://www.leilaoonline.net/lote/detalhe/261379", "016")</f>
      </c>
      <c r="B26" s="4" t="s">
        <f>=HYPERLINK("https://www.leilaoonline.net/lote/detalhe/261379", " 05 Caixa de Apontador Marca Winner Formato Peixinho 12Pote x72 total 360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360,00</t>
        </is>
      </c>
      <c r="F26" s="4" t="inlineStr">
        <is>
          <t>20.00</t>
        </is>
      </c>
    </row>
    <row collapsed="false" customFormat="false" customHeight="false" hidden="false" ht="12.1" outlineLevel="0" r="27">
      <c r="A27" s="5" t="s">
        <f>=HYPERLINK("https://www.leilaoonline.net/lote/detalhe/261363", "017")</f>
      </c>
      <c r="B27" s="4" t="s">
        <f>=HYPERLINK("https://www.leilaoonline.net/lote/detalhe/261363", " 05 Caixa de Apontador Marca Winner Formato Peixinho 12Pote x72 total 360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360,00</t>
        </is>
      </c>
      <c r="F27" s="4" t="inlineStr">
        <is>
          <t>20.00</t>
        </is>
      </c>
    </row>
    <row collapsed="false" customFormat="false" customHeight="false" hidden="false" ht="12.1" outlineLevel="0" r="28">
      <c r="A28" s="5" t="s">
        <f>=HYPERLINK("https://www.leilaoonline.net/lote/detalhe/261375", "018")</f>
      </c>
      <c r="B28" s="4" t="s">
        <f>=HYPERLINK("https://www.leilaoonline.net/lote/detalhe/261375", " Pacote com 1.000 unidades Lapis Preto")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20.00</t>
        </is>
      </c>
    </row>
    <row collapsed="false" customFormat="false" customHeight="false" hidden="false" ht="12.1" outlineLevel="0" r="29">
      <c r="A29" s="5" t="s">
        <f>=HYPERLINK("https://www.leilaoonline.net/lote/detalhe/261362", "019")</f>
      </c>
      <c r="B29" s="4" t="s">
        <f>=HYPERLINK("https://www.leilaoonline.net/lote/detalhe/261362", " Pacote com 800 unidades Lapis Preto 200 Lapis Azul")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20.00</t>
        </is>
      </c>
    </row>
    <row collapsed="false" customFormat="false" customHeight="false" hidden="false" ht="12.1" outlineLevel="0" r="30">
      <c r="A30" s="5" t="s">
        <f>=HYPERLINK("https://www.leilaoonline.net/lote/detalhe/261365", "020")</f>
      </c>
      <c r="B30" s="4" t="s">
        <f>=HYPERLINK("https://www.leilaoonline.net/lote/detalhe/261365", " Livro de Gramatica Escolar da Lingua Portuguesa com Nova Ortografia c/80 unidades")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640,00</t>
        </is>
      </c>
      <c r="F30" s="4" t="inlineStr">
        <is>
          <t>20.00</t>
        </is>
      </c>
    </row>
    <row collapsed="false" customFormat="false" customHeight="false" hidden="false" ht="12.1" outlineLevel="0" r="31">
      <c r="A31" s="5" t="s">
        <f>=HYPERLINK("https://www.leilaoonline.net/lote/detalhe/261449", "021")</f>
      </c>
      <c r="B31" s="4" t="s">
        <f>=HYPERLINK("https://www.leilaoonline.net/lote/detalhe/261449", " Avental Escolar Transparente(112) Azul(121) Amarelo(100) total 333 unidades")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650,00</t>
        </is>
      </c>
      <c r="F31" s="4" t="inlineStr">
        <is>
          <t>20.00</t>
        </is>
      </c>
    </row>
    <row collapsed="false" customFormat="false" customHeight="false" hidden="false" ht="12.1" outlineLevel="0" r="32">
      <c r="A32" s="5" t="s">
        <f>=HYPERLINK("https://www.leilaoonline.net/lote/detalhe/261359", "022")</f>
      </c>
      <c r="B32" s="4" t="s">
        <f>=HYPERLINK("https://www.leilaoonline.net/lote/detalhe/261359", " Livro Arte Para Colorir c/20 As cores da Imaginacao c/20 - total 40unidades")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201,00</t>
        </is>
      </c>
      <c r="F32" s="4" t="inlineStr">
        <is>
          <t>20.00</t>
        </is>
      </c>
    </row>
    <row collapsed="false" customFormat="false" customHeight="false" hidden="false" ht="12.1" outlineLevel="0" r="33">
      <c r="A33" s="5" t="s">
        <f>=HYPERLINK("https://www.leilaoonline.net/lote/detalhe/261398", "023")</f>
      </c>
      <c r="B33" s="4" t="s">
        <f>=HYPERLINK("https://www.leilaoonline.net/lote/detalhe/261398", " Livro Arte Para Colorir c/50 unidades")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650,00</t>
        </is>
      </c>
      <c r="F33" s="4" t="inlineStr">
        <is>
          <t>20.00</t>
        </is>
      </c>
    </row>
    <row collapsed="false" customFormat="false" customHeight="false" hidden="false" ht="12.1" outlineLevel="0" r="34">
      <c r="A34" s="5" t="s">
        <f>=HYPERLINK("https://www.leilaoonline.net/lote/detalhe/261392", "024")</f>
      </c>
      <c r="B34" s="4" t="s">
        <f>=HYPERLINK("https://www.leilaoonline.net/lote/detalhe/261392", " Livro Gramatica da Lingua Portuguesa Fi=undamental c/40 unidades")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20.00</t>
        </is>
      </c>
    </row>
    <row collapsed="false" customFormat="false" customHeight="false" hidden="false" ht="12.1" outlineLevel="0" r="35">
      <c r="A35" s="5" t="s">
        <f>=HYPERLINK("https://www.leilaoonline.net/lote/detalhe/261380", "025")</f>
      </c>
      <c r="B35" s="4" t="s">
        <f>=HYPERLINK("https://www.leilaoonline.net/lote/detalhe/261380", " Caderno Cartografia Milimetrado 200x275x 48 Folhas c/120 unidades")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601,00</t>
        </is>
      </c>
      <c r="F35" s="4" t="inlineStr">
        <is>
          <t>20.00</t>
        </is>
      </c>
    </row>
    <row collapsed="false" customFormat="false" customHeight="false" hidden="false" ht="12.1" outlineLevel="0" r="36">
      <c r="A36" s="5" t="s">
        <f>=HYPERLINK("https://www.leilaoonline.net/lote/detalhe/261483", "026")</f>
      </c>
      <c r="B36" s="4" t="s">
        <f>=HYPERLINK("https://www.leilaoonline.net/lote/detalhe/261483", " Caderno Cartografia Milimetrado 200x275x 48 Folhas c/120 unidades")</f>
      </c>
      <c r="C36" s="4" t="inlineStr">
        <is>
          <t>Não vendido</t>
        </is>
      </c>
      <c r="D36" s="4" t="inlineStr">
        <is>
          <t>1</t>
        </is>
      </c>
      <c r="E36" s="5" t="inlineStr">
        <is>
          <t>601,00</t>
        </is>
      </c>
      <c r="F36" s="4" t="inlineStr">
        <is>
          <t>20.00</t>
        </is>
      </c>
    </row>
    <row collapsed="false" customFormat="false" customHeight="false" hidden="false" ht="12.1" outlineLevel="0" r="37">
      <c r="A37" s="5" t="s">
        <f>=HYPERLINK("https://www.leilaoonline.net/lote/detalhe/261428", "027")</f>
      </c>
      <c r="B37" s="4" t="s">
        <f>=HYPERLINK("https://www.leilaoonline.net/lote/detalhe/261428", " Caderno Cartografia Milimetrado 200x275x 48 Folhas c/40 unidades - 2 Modelos de Cardeno")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201,00</t>
        </is>
      </c>
      <c r="F37" s="4" t="inlineStr">
        <is>
          <t>20.00</t>
        </is>
      </c>
    </row>
    <row collapsed="false" customFormat="false" customHeight="false" hidden="false" ht="12.1" outlineLevel="0" r="38">
      <c r="A38" s="5" t="s">
        <f>=HYPERLINK("https://www.leilaoonline.net/lote/detalhe/261467", "028")</f>
      </c>
      <c r="B38" s="4" t="s">
        <f>=HYPERLINK("https://www.leilaoonline.net/lote/detalhe/261467", " Caderno Desenho e Cartografia c/Seda 200x275x 48 Folhas c/40 unidades")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=HYPERLINK("https://www.leilaoonline.net/lote/detalhe/261400", "029")</f>
      </c>
      <c r="B39" s="4" t="s">
        <f>=HYPERLINK("https://www.leilaoonline.net/lote/detalhe/261400", " Caderno Desenho e Cartografia c/Seda 200x275x 48 Folhas c/40 unidades")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200,00</t>
        </is>
      </c>
      <c r="F39" s="4" t="inlineStr">
        <is>
          <t>20.00</t>
        </is>
      </c>
    </row>
    <row collapsed="false" customFormat="false" customHeight="false" hidden="false" ht="12.1" outlineLevel="0" r="40">
      <c r="A40" s="5" t="s">
        <f>=HYPERLINK("https://www.leilaoonline.net/lote/detalhe/261438", "030")</f>
      </c>
      <c r="B40" s="4" t="s">
        <f>=HYPERLINK("https://www.leilaoonline.net/lote/detalhe/261438", " Caderno Cartografia Santos F.C 200x275x 96 Folhas c/34 unidades - 3 Modelos Diferentes")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900,00</t>
        </is>
      </c>
      <c r="F40" s="4" t="inlineStr">
        <is>
          <t>20.00</t>
        </is>
      </c>
    </row>
    <row collapsed="false" customFormat="false" customHeight="false" hidden="false" ht="12.1" outlineLevel="0" r="41">
      <c r="A41" s="5" t="s">
        <f>=HYPERLINK("https://www.leilaoonline.net/lote/detalhe/261475", "031")</f>
      </c>
      <c r="B41" s="4" t="s">
        <f>=HYPERLINK("https://www.leilaoonline.net/lote/detalhe/261475", " Caderno Cartografia Santos F.C 200x275x 96 Folhas c/34 unidades - 3 Modelos Diferentes")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20.00</t>
        </is>
      </c>
    </row>
    <row collapsed="false" customFormat="false" customHeight="false" hidden="false" ht="12.1" outlineLevel="0" r="42">
      <c r="A42" s="5" t="s">
        <f>=HYPERLINK("https://www.leilaoonline.net/lote/detalhe/261490", "032")</f>
      </c>
      <c r="B42" s="4" t="s">
        <f>=HYPERLINK("https://www.leilaoonline.net/lote/detalhe/261490", " Caderno Cartografia Santos F.C 200x275x 96 Folhas c/34 - unidades - 3 Modelos Diferentes")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=HYPERLINK("https://www.leilaoonline.net/lote/detalhe/261476", "033")</f>
      </c>
      <c r="B43" s="4" t="s">
        <f>=HYPERLINK("https://www.leilaoonline.net/lote/detalhe/261476", " Caderno Santos F.C 200x275x 96 Folhas c/34 undades - 2 Modelos Diferentes")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20.00</t>
        </is>
      </c>
    </row>
    <row collapsed="false" customFormat="false" customHeight="false" hidden="false" ht="12.1" outlineLevel="0" r="44">
      <c r="A44" s="5" t="s">
        <f>=HYPERLINK("https://www.leilaoonline.net/lote/detalhe/261464", "034")</f>
      </c>
      <c r="B44" s="4" t="s">
        <f>=HYPERLINK("https://www.leilaoonline.net/lote/detalhe/261464", " Caderno Santos F.C 200x275x 96 Folhas c/34 unidades - 2 Modelos Diferentes")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20.00</t>
        </is>
      </c>
    </row>
    <row collapsed="false" customFormat="false" customHeight="false" hidden="false" ht="12.1" outlineLevel="0" r="45">
      <c r="A45" s="5" t="s">
        <f>=HYPERLINK("https://www.leilaoonline.net/lote/detalhe/261473", "035")</f>
      </c>
      <c r="B45" s="4" t="s">
        <f>=HYPERLINK("https://www.leilaoonline.net/lote/detalhe/261473", " Caderno Santos F.C 200x275x 96 Folhas c/34 unidades - 2 Modelos Diferentes")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20.00</t>
        </is>
      </c>
    </row>
    <row collapsed="false" customFormat="false" customHeight="false" hidden="false" ht="12.1" outlineLevel="0" r="46">
      <c r="A46" s="5" t="s">
        <f>=HYPERLINK("https://www.leilaoonline.net/lote/detalhe/261480", "036")</f>
      </c>
      <c r="B46" s="4" t="s">
        <f>=HYPERLINK("https://www.leilaoonline.net/lote/detalhe/261480", " Caderno São Paulo F.C 200x275x 96 Folhas c/24 unidades - 4 Modelos Diferentes")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700,00</t>
        </is>
      </c>
      <c r="F46" s="4" t="inlineStr">
        <is>
          <t>20.00</t>
        </is>
      </c>
    </row>
    <row collapsed="false" customFormat="false" customHeight="false" hidden="false" ht="12.1" outlineLevel="0" r="47">
      <c r="A47" s="5" t="s">
        <f>=HYPERLINK("https://www.leilaoonline.net/lote/detalhe/261469", "037")</f>
      </c>
      <c r="B47" s="4" t="s">
        <f>=HYPERLINK("https://www.leilaoonline.net/lote/detalhe/261469", " Caderno S.E Palmeiras 140x202x 96 Folhas c/30 unidades - 4 Modelos Diferentes")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20.00</t>
        </is>
      </c>
    </row>
    <row collapsed="false" customFormat="false" customHeight="false" hidden="false" ht="12.1" outlineLevel="0" r="48">
      <c r="A48" s="5" t="s">
        <f>=HYPERLINK("https://www.leilaoonline.net/lote/detalhe/261477", "038")</f>
      </c>
      <c r="B48" s="4" t="s">
        <f>=HYPERLINK("https://www.leilaoonline.net/lote/detalhe/261477", " Caderno S.E Palmeiras 140x202x 96 Folhas c/30 unidades - 4 Modelos Diferentes")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20.00</t>
        </is>
      </c>
    </row>
    <row collapsed="false" customFormat="false" customHeight="false" hidden="false" ht="12.1" outlineLevel="0" r="49">
      <c r="A49" s="5" t="s">
        <f>=HYPERLINK("https://www.leilaoonline.net/lote/detalhe/261468", "039")</f>
      </c>
      <c r="B49" s="4" t="s">
        <f>=HYPERLINK("https://www.leilaoonline.net/lote/detalhe/261468", " Caderno Desenho 200x140mm 40 Folhas Bichos Circo Desenho 18 Pcts c/360 unidades")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20.00</t>
        </is>
      </c>
    </row>
    <row collapsed="false" customFormat="false" customHeight="false" hidden="false" ht="12.1" outlineLevel="0" r="50">
      <c r="A50" s="5" t="s">
        <f>=HYPERLINK("https://www.leilaoonline.net/lote/detalhe/261470", "040")</f>
      </c>
      <c r="B50" s="4" t="s">
        <f>=HYPERLINK("https://www.leilaoonline.net/lote/detalhe/261470", " Caderno Desenho 200x140mm 40 Folhas Bichos Circo Desenho 18 Pcts c/360 unidades")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700,00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=HYPERLINK("https://www.leilaoonline.net/lote/detalhe/261466", "041")</f>
      </c>
      <c r="B51" s="4" t="s">
        <f>=HYPERLINK("https://www.leilaoonline.net/lote/detalhe/261466", " Caderno Desenho 200x140mm 40 Folhas Bichos Circo Desenho 18 Pcts c/360 unidades")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700,00</t>
        </is>
      </c>
      <c r="F51" s="4" t="inlineStr">
        <is>
          <t>20.00</t>
        </is>
      </c>
    </row>
    <row collapsed="false" customFormat="false" customHeight="false" hidden="false" ht="12.1" outlineLevel="0" r="52">
      <c r="A52" s="5" t="s">
        <f>=HYPERLINK("https://www.leilaoonline.net/lote/detalhe/261471", "042")</f>
      </c>
      <c r="B52" s="4" t="s">
        <f>=HYPERLINK("https://www.leilaoonline.net/lote/detalhe/261471", " Regua de MDF 30cm Cagema 15 Pcts c/180 unidades")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700,00</t>
        </is>
      </c>
      <c r="F52" s="4" t="inlineStr">
        <is>
          <t>20.00</t>
        </is>
      </c>
    </row>
    <row collapsed="false" customFormat="false" customHeight="false" hidden="false" ht="12.1" outlineLevel="0" r="53">
      <c r="A53" s="5" t="s">
        <f>=HYPERLINK("https://www.leilaoonline.net/lote/detalhe/261465", "043")</f>
      </c>
      <c r="B53" s="4" t="s">
        <f>=HYPERLINK("https://www.leilaoonline.net/lote/detalhe/261465", " Regua de MDF 30cm Cagema 15 Pcts c/180 unidades")</f>
      </c>
      <c r="C53" s="4" t="inlineStr">
        <is>
          <t>Não vendido</t>
        </is>
      </c>
      <c r="D53" s="4" t="inlineStr">
        <is>
          <t>1</t>
        </is>
      </c>
      <c r="E53" s="5" t="inlineStr">
        <is>
          <t>701,00</t>
        </is>
      </c>
      <c r="F53" s="4" t="inlineStr">
        <is>
          <t>20.00</t>
        </is>
      </c>
    </row>
    <row collapsed="false" customFormat="false" customHeight="false" hidden="false" ht="12.1" outlineLevel="0" r="54">
      <c r="A54" s="5" t="s">
        <f>=HYPERLINK("https://www.leilaoonline.net/lote/detalhe/261472", "044")</f>
      </c>
      <c r="B54" s="4" t="s">
        <f>=HYPERLINK("https://www.leilaoonline.net/lote/detalhe/261472", " Regua de MDF 30cm Cagema 15 Pcts c/180 unidades")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700,00</t>
        </is>
      </c>
      <c r="F54" s="4" t="inlineStr">
        <is>
          <t>20.00</t>
        </is>
      </c>
    </row>
    <row collapsed="false" customFormat="false" customHeight="false" hidden="false" ht="12.1" outlineLevel="0" r="55">
      <c r="A55" s="5" t="s">
        <f>=HYPERLINK("https://www.leilaoonline.net/lote/detalhe/261474", "045")</f>
      </c>
      <c r="B55" s="4" t="s">
        <f>=HYPERLINK("https://www.leilaoonline.net/lote/detalhe/261474", " Lapis de Cera Estaca Acrilex 50 caixas com 12 Unidades Cores Diversas")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201,00</t>
        </is>
      </c>
      <c r="F55" s="4" t="inlineStr">
        <is>
          <t>20.00</t>
        </is>
      </c>
    </row>
    <row collapsed="false" customFormat="false" customHeight="false" hidden="false" ht="12.1" outlineLevel="0" r="56">
      <c r="A56" s="5" t="s">
        <f>=HYPERLINK("https://www.leilaoonline.net/lote/detalhe/261489", "046")</f>
      </c>
      <c r="B56" s="4" t="s">
        <f>=HYPERLINK("https://www.leilaoonline.net/lote/detalhe/261489", " Lapis de Cera Estaca Acrilex 50 caixas com 12 Unidades Cores Diversas")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200,00</t>
        </is>
      </c>
      <c r="F56" s="4" t="inlineStr">
        <is>
          <t>20.00</t>
        </is>
      </c>
    </row>
    <row collapsed="false" customFormat="false" customHeight="false" hidden="false" ht="12.1" outlineLevel="0" r="57">
      <c r="A57" s="5" t="s">
        <f>=HYPERLINK("https://www.leilaoonline.net/lote/detalhe/261488", "047")</f>
      </c>
      <c r="B57" s="4" t="s">
        <f>=HYPERLINK("https://www.leilaoonline.net/lote/detalhe/261488", " Lapis Estaca de Cera Lyra Cores Preto 95 Caixas com 12 Unidades Cores Diversas")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420,00</t>
        </is>
      </c>
      <c r="F57" s="4" t="inlineStr">
        <is>
          <t>20.00</t>
        </is>
      </c>
    </row>
    <row collapsed="false" customFormat="false" customHeight="false" hidden="false" ht="12.1" outlineLevel="0" r="58">
      <c r="A58" s="5" t="s">
        <f>=HYPERLINK("https://www.leilaoonline.net/lote/detalhe/261481", "048")</f>
      </c>
      <c r="B58" s="4" t="s">
        <f>=HYPERLINK("https://www.leilaoonline.net/lote/detalhe/261481", " Apontador Bicho do Lago 21 Caixas com 12 Unidades cada")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20.00</t>
        </is>
      </c>
    </row>
    <row collapsed="false" customFormat="false" customHeight="false" hidden="false" ht="12.1" outlineLevel="0" r="59">
      <c r="A59" s="5" t="s">
        <f>=HYPERLINK("https://www.leilaoonline.net/lote/detalhe/261484", "049")</f>
      </c>
      <c r="B59" s="4" t="s">
        <f>=HYPERLINK("https://www.leilaoonline.net/lote/detalhe/261484", " Caneta Marca Texto 13 Caixas com 12 Unidades Cada")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201,00</t>
        </is>
      </c>
      <c r="F59" s="4" t="inlineStr">
        <is>
          <t>20.00</t>
        </is>
      </c>
    </row>
    <row collapsed="false" customFormat="false" customHeight="false" hidden="false" ht="12.1" outlineLevel="0" r="60">
      <c r="A60" s="5" t="s">
        <f>=HYPERLINK("https://www.leilaoonline.net/lote/detalhe/261492", "050")</f>
      </c>
      <c r="B60" s="4" t="s">
        <f>=HYPERLINK("https://www.leilaoonline.net/lote/detalhe/261492", " Lapis de Cor Crayola 25 Caixas com 12 Unidades Cada")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251,00</t>
        </is>
      </c>
      <c r="F60" s="4" t="inlineStr">
        <is>
          <t>20.00</t>
        </is>
      </c>
    </row>
    <row collapsed="false" customFormat="false" customHeight="false" hidden="false" ht="12.1" outlineLevel="0" r="61">
      <c r="A61" s="5" t="s">
        <f>=HYPERLINK("https://www.leilaoonline.net/lote/detalhe/261486", "051")</f>
      </c>
      <c r="B61" s="4" t="s">
        <f>=HYPERLINK("https://www.leilaoonline.net/lote/detalhe/261486", " Fabel Caster Ecolapis 48 Caixas com 36 Unidades cada")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601,00</t>
        </is>
      </c>
      <c r="F61" s="4" t="inlineStr">
        <is>
          <t>20.00</t>
        </is>
      </c>
    </row>
    <row collapsed="false" customFormat="false" customHeight="false" hidden="false" ht="12.1" outlineLevel="0" r="62">
      <c r="A62" s="5" t="s">
        <f>=HYPERLINK("https://www.leilaoonline.net/lote/detalhe/261495", "052")</f>
      </c>
      <c r="B62" s="4" t="s">
        <f>=HYPERLINK("https://www.leilaoonline.net/lote/detalhe/261495", " Fabel Caster Ecolapis 48 Caixas com 36 Unidades cada")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601,00</t>
        </is>
      </c>
      <c r="F62" s="4" t="inlineStr">
        <is>
          <t>20.00</t>
        </is>
      </c>
    </row>
    <row collapsed="false" customFormat="false" customHeight="false" hidden="false" ht="12.1" outlineLevel="0" r="63">
      <c r="A63" s="5" t="s">
        <f>=HYPERLINK("https://www.leilaoonline.net/lote/detalhe/261500", "053")</f>
      </c>
      <c r="B63" s="4" t="s">
        <f>=HYPERLINK("https://www.leilaoonline.net/lote/detalhe/261500", " Apontador Simples Redondo 59 Caixas com 24 Unidades cada")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401,00</t>
        </is>
      </c>
      <c r="F63" s="4" t="inlineStr">
        <is>
          <t>20.00</t>
        </is>
      </c>
    </row>
    <row collapsed="false" customFormat="false" customHeight="false" hidden="false" ht="12.1" outlineLevel="0" r="64">
      <c r="A64" s="5" t="s">
        <f>=HYPERLINK("https://www.leilaoonline.net/lote/detalhe/261494", "054")</f>
      </c>
      <c r="B64" s="4" t="s">
        <f>=HYPERLINK("https://www.leilaoonline.net/lote/detalhe/261494", " Cola Colorida Maripel 23 Caixas com 4 unidades cada")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100,00</t>
        </is>
      </c>
      <c r="F64" s="4" t="inlineStr">
        <is>
          <t>20.00</t>
        </is>
      </c>
    </row>
    <row collapsed="false" customFormat="false" customHeight="false" hidden="false" ht="12.1" outlineLevel="0" r="65">
      <c r="A65" s="5" t="s">
        <f>=HYPERLINK("https://www.leilaoonline.net/lote/detalhe/261479", "055")</f>
      </c>
      <c r="B65" s="4" t="s">
        <f>=HYPERLINK("https://www.leilaoonline.net/lote/detalhe/261479", " Maped Borracha 28 Caixas com 20 unidades")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1.400,00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=HYPERLINK("https://www.leilaoonline.net/lote/detalhe/261478", "056")</f>
      </c>
      <c r="B66" s="4" t="s">
        <f>=HYPERLINK("https://www.leilaoonline.net/lote/detalhe/261478", " Maped Borracha 28 Caixas com 20 unidades")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20.00</t>
        </is>
      </c>
    </row>
    <row collapsed="false" customFormat="false" customHeight="false" hidden="false" ht="12.1" outlineLevel="0" r="67">
      <c r="A67" s="5" t="s">
        <f>=HYPERLINK("https://www.leilaoonline.net/lote/detalhe/261493", "057")</f>
      </c>
      <c r="B67" s="4" t="s">
        <f>=HYPERLINK("https://www.leilaoonline.net/lote/detalhe/261493", " Maped Borracha 11 Caixas com 36 Unidades")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800,00</t>
        </is>
      </c>
      <c r="F67" s="4" t="inlineStr">
        <is>
          <t>20.00</t>
        </is>
      </c>
    </row>
    <row collapsed="false" customFormat="false" customHeight="false" hidden="false" ht="12.1" outlineLevel="0" r="68">
      <c r="A68" s="5" t="s">
        <f>=HYPERLINK("https://www.leilaoonline.net/lote/detalhe/261482", "058")</f>
      </c>
      <c r="B68" s="4" t="s">
        <f>=HYPERLINK("https://www.leilaoonline.net/lote/detalhe/261482", " Giz de Colorir Bic Evolution 53 caixas com 24 unidades cada")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20.00</t>
        </is>
      </c>
    </row>
    <row collapsed="false" customFormat="false" customHeight="false" hidden="false" ht="12.1" outlineLevel="0" r="69">
      <c r="A69" s="5" t="s">
        <f>=HYPERLINK("https://www.leilaoonline.net/lote/detalhe/261487", "059")</f>
      </c>
      <c r="B69" s="4" t="s">
        <f>=HYPERLINK("https://www.leilaoonline.net/lote/detalhe/261487", " Caneta Esferografica Cis Jet Rt Retratil 1.0 46 Caixas com 12 Unidades cada")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1.001,00</t>
        </is>
      </c>
      <c r="F69" s="4" t="inlineStr">
        <is>
          <t>20.00</t>
        </is>
      </c>
    </row>
    <row collapsed="false" customFormat="false" customHeight="false" hidden="false" ht="12.1" outlineLevel="0" r="70">
      <c r="A70" s="5" t="s">
        <f>=HYPERLINK("https://www.leilaoonline.net/lote/detalhe/261499", "060")</f>
      </c>
      <c r="B70" s="4" t="s">
        <f>=HYPERLINK("https://www.leilaoonline.net/lote/detalhe/261499", " Lapis Cis Preto e Violeta 32 Caixas com 12 unidades cada")</f>
      </c>
      <c r="C70" s="4" t="inlineStr">
        <is>
          <t>Não vendido</t>
        </is>
      </c>
      <c r="D70" s="4" t="inlineStr">
        <is>
          <t>1</t>
        </is>
      </c>
      <c r="E70" s="5" t="inlineStr">
        <is>
          <t>231,00</t>
        </is>
      </c>
      <c r="F70" s="4" t="inlineStr">
        <is>
          <t>20.00</t>
        </is>
      </c>
    </row>
    <row collapsed="false" customFormat="false" customHeight="false" hidden="false" ht="12.1" outlineLevel="0" r="71">
      <c r="A71" s="5" t="s">
        <f>=HYPERLINK("https://www.leilaoonline.net/lote/detalhe/261491", "061")</f>
      </c>
      <c r="B71" s="4" t="s">
        <f>=HYPERLINK("https://www.leilaoonline.net/lote/detalhe/261491", "Conjunto de esquadros acrinil - 80 peças")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601,00</t>
        </is>
      </c>
      <c r="F71" s="4" t="inlineStr">
        <is>
          <t>20.00</t>
        </is>
      </c>
    </row>
    <row collapsed="false" customFormat="false" customHeight="false" hidden="false" ht="12.1" outlineLevel="0" r="72">
      <c r="A72" s="5" t="s">
        <f>=HYPERLINK("https://www.leilaoonline.net/lote/detalhe/261502", "062")</f>
      </c>
      <c r="B72" s="4" t="s">
        <f>=HYPERLINK("https://www.leilaoonline.net/lote/detalhe/261502", " Marcadores Sharpie 44 Caixas com 12 unidade cada Verde Laranja")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=HYPERLINK("https://www.leilaoonline.net/lote/detalhe/261485", "063")</f>
      </c>
      <c r="B73" s="4" t="s">
        <f>=HYPERLINK("https://www.leilaoonline.net/lote/detalhe/261485", " Marcadores Sharpie 44 Caixas com 12 unidade cada Verde Laranja")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=HYPERLINK("https://www.leilaoonline.net/lote/detalhe/261497", "064")</f>
      </c>
      <c r="B74" s="4" t="s">
        <f>=HYPERLINK("https://www.leilaoonline.net/lote/detalhe/261497", " Grafites para Lapiseira Potominas 1.6mm 22 Caixas c/12 c 06 Grafites")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900,00</t>
        </is>
      </c>
      <c r="F74" s="4" t="inlineStr">
        <is>
          <t>20.00</t>
        </is>
      </c>
    </row>
    <row collapsed="false" customFormat="false" customHeight="false" hidden="false" ht="12.1" outlineLevel="0" r="75">
      <c r="A75" s="5" t="s">
        <f>=HYPERLINK("https://www.leilaoonline.net/lote/detalhe/261508", "065")</f>
      </c>
      <c r="B75" s="4" t="s">
        <f>=HYPERLINK("https://www.leilaoonline.net/lote/detalhe/261508", " Grafites para Lapiseira Potominas 1.6mm 22 Caixas c/12 c 06 Grafites")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20.00</t>
        </is>
      </c>
    </row>
    <row collapsed="false" customFormat="false" customHeight="false" hidden="false" ht="12.1" outlineLevel="0" r="76">
      <c r="A76" s="5" t="s">
        <f>=HYPERLINK("https://www.leilaoonline.net/lote/detalhe/261503", "066")</f>
      </c>
      <c r="B76" s="4" t="s">
        <f>=HYPERLINK("https://www.leilaoonline.net/lote/detalhe/261503", " Color Peps Long Life Maped 30 Caixas com 24 Unidades")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900,00</t>
        </is>
      </c>
      <c r="F76" s="4" t="inlineStr">
        <is>
          <t>20.00</t>
        </is>
      </c>
    </row>
    <row collapsed="false" customFormat="false" customHeight="false" hidden="false" ht="12.1" outlineLevel="0" r="77">
      <c r="A77" s="5" t="s">
        <f>=HYPERLINK("https://www.leilaoonline.net/lote/detalhe/261505", "067")</f>
      </c>
      <c r="B77" s="4" t="s">
        <f>=HYPERLINK("https://www.leilaoonline.net/lote/detalhe/261505", " Color Peps Long Life Maped 30 Caixas com 24 Unidades")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900,00</t>
        </is>
      </c>
      <c r="F77" s="4" t="inlineStr">
        <is>
          <t>20.00</t>
        </is>
      </c>
    </row>
    <row collapsed="false" customFormat="false" customHeight="false" hidden="false" ht="12.1" outlineLevel="0" r="78">
      <c r="A78" s="5" t="s">
        <f>=HYPERLINK("https://www.leilaoonline.net/lote/detalhe/261509", "068")</f>
      </c>
      <c r="B78" s="4" t="s">
        <f>=HYPERLINK("https://www.leilaoonline.net/lote/detalhe/261509", " Uti Guti O Grande Construtor e Minha Fazenda com 10 Caixas")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140,00</t>
        </is>
      </c>
      <c r="F78" s="4" t="inlineStr">
        <is>
          <t>20.00</t>
        </is>
      </c>
    </row>
    <row collapsed="false" customFormat="false" customHeight="false" hidden="false" ht="12.1" outlineLevel="0" r="79">
      <c r="A79" s="5" t="s">
        <f>=HYPERLINK("https://www.leilaoonline.net/lote/detalhe/261498", "069")</f>
      </c>
      <c r="B79" s="4" t="s">
        <f>=HYPERLINK("https://www.leilaoonline.net/lote/detalhe/261498", " Brincando e Cantando Quebra Cabeça com 120 Livros")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1.200,00</t>
        </is>
      </c>
      <c r="F79" s="4" t="inlineStr">
        <is>
          <t>20.00</t>
        </is>
      </c>
    </row>
    <row collapsed="false" customFormat="false" customHeight="false" hidden="false" ht="12.1" outlineLevel="0" r="80">
      <c r="A80" s="5" t="s">
        <f>=HYPERLINK("https://www.leilaoonline.net/lote/detalhe/261496", "070")</f>
      </c>
      <c r="B80" s="4" t="s">
        <f>=HYPERLINK("https://www.leilaoonline.net/lote/detalhe/261496", " Brincando e Cantando Quebra Cabeça com 120 Livros")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20.00</t>
        </is>
      </c>
    </row>
    <row collapsed="false" customFormat="false" customHeight="false" hidden="false" ht="12.1" outlineLevel="0" r="81">
      <c r="A81" s="5" t="s">
        <f>=HYPERLINK("https://www.leilaoonline.net/lote/detalhe/261504", "071")</f>
      </c>
      <c r="B81" s="4" t="s">
        <f>=HYPERLINK("https://www.leilaoonline.net/lote/detalhe/261504", " Borracha 60 Make Caixa c60 Unidade 80 Caixas")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951,00</t>
        </is>
      </c>
      <c r="F81" s="4" t="inlineStr">
        <is>
          <t>20.00</t>
        </is>
      </c>
    </row>
    <row collapsed="false" customFormat="false" customHeight="false" hidden="false" ht="12.1" outlineLevel="0" r="82">
      <c r="A82" s="5" t="s">
        <f>=HYPERLINK("https://www.leilaoonline.net/lote/detalhe/261512", "072")</f>
      </c>
      <c r="B82" s="4" t="s">
        <f>=HYPERLINK("https://www.leilaoonline.net/lote/detalhe/261512", " Borracha 60 Make Caixa c60 Unidade 80 Caixas")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950,00</t>
        </is>
      </c>
      <c r="F82" s="4" t="inlineStr">
        <is>
          <t>20.00</t>
        </is>
      </c>
    </row>
    <row collapsed="false" customFormat="false" customHeight="false" hidden="false" ht="12.1" outlineLevel="0" r="83">
      <c r="A83" s="5" t="s">
        <f>=HYPERLINK("https://www.leilaoonline.net/lote/detalhe/261501", "073")</f>
      </c>
      <c r="B83" s="4" t="s">
        <f>=HYPERLINK("https://www.leilaoonline.net/lote/detalhe/261501", " Borracha 60 Make Caixa c60 Unidade 80 Caixas")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950,00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=HYPERLINK("https://www.leilaoonline.net/lote/detalhe/261506", "074")</f>
      </c>
      <c r="B84" s="4" t="s">
        <f>=HYPERLINK("https://www.leilaoonline.net/lote/detalhe/261506", " Biblia Ilustrada da Crianca Rideel 50 Unidades")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350,00</t>
        </is>
      </c>
      <c r="F84" s="4" t="inlineStr">
        <is>
          <t>20.00</t>
        </is>
      </c>
    </row>
    <row collapsed="false" customFormat="false" customHeight="false" hidden="false" ht="12.1" outlineLevel="0" r="85">
      <c r="A85" s="5" t="s">
        <f>=HYPERLINK("https://www.leilaoonline.net/lote/detalhe/261537", "075")</f>
      </c>
      <c r="B85" s="4" t="s">
        <f>=HYPERLINK("https://www.leilaoonline.net/lote/detalhe/261537", "Conjunto de esquadros acrinil  - 80 peças 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600,00</t>
        </is>
      </c>
      <c r="F85" s="4" t="inlineStr">
        <is>
          <t>20.00</t>
        </is>
      </c>
    </row>
    <row collapsed="false" customFormat="false" customHeight="false" hidden="false" ht="12.1" outlineLevel="0" r="86">
      <c r="A86" s="5" t="s">
        <f>=HYPERLINK("https://www.leilaoonline.net/lote/detalhe/261520", "076")</f>
      </c>
      <c r="B86" s="4" t="s">
        <f>=HYPERLINK("https://www.leilaoonline.net/lote/detalhe/261520", " Borracha Domino 40 Maped 9 Caixas c/40 unidades cada")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20.00</t>
        </is>
      </c>
    </row>
    <row collapsed="false" customFormat="false" customHeight="false" hidden="false" ht="12.1" outlineLevel="0" r="87">
      <c r="A87" s="5" t="s">
        <f>=HYPERLINK("https://www.leilaoonline.net/lote/detalhe/261524", "077")</f>
      </c>
      <c r="B87" s="4" t="s">
        <f>=HYPERLINK("https://www.leilaoonline.net/lote/detalhe/261524", " Refil p/Marcador Newpen 17 Caixas com/10 Unidades cada")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200,00</t>
        </is>
      </c>
      <c r="F87" s="4" t="inlineStr">
        <is>
          <t>20.00</t>
        </is>
      </c>
    </row>
    <row collapsed="false" customFormat="false" customHeight="false" hidden="false" ht="12.1" outlineLevel="0" r="88">
      <c r="A88" s="5" t="s">
        <f>=HYPERLINK("https://www.leilaoonline.net/lote/detalhe/261519", "078")</f>
      </c>
      <c r="B88" s="4" t="s">
        <f>=HYPERLINK("https://www.leilaoonline.net/lote/detalhe/261519", " Esfero Retratil Clic Newpen Ponta Fina 18 Caixas com 25 Unidades cada")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20.00</t>
        </is>
      </c>
    </row>
    <row collapsed="false" customFormat="false" customHeight="false" hidden="false" ht="12.1" outlineLevel="0" r="89">
      <c r="A89" s="5" t="s">
        <f>=HYPERLINK("https://www.leilaoonline.net/lote/detalhe/261527", "079")</f>
      </c>
      <c r="B89" s="4" t="s">
        <f>=HYPERLINK("https://www.leilaoonline.net/lote/detalhe/261527", " Livro 365 Historias Uma Historia da Biblia por dia 20 unidades")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500,00</t>
        </is>
      </c>
      <c r="F89" s="4" t="inlineStr">
        <is>
          <t>20.00</t>
        </is>
      </c>
    </row>
    <row collapsed="false" customFormat="false" customHeight="false" hidden="false" ht="12.1" outlineLevel="0" r="90">
      <c r="A90" s="5" t="s">
        <f>=HYPERLINK("https://www.leilaoonline.net/lote/detalhe/261514", "080")</f>
      </c>
      <c r="B90" s="4" t="s">
        <f>=HYPERLINK("https://www.leilaoonline.net/lote/detalhe/261514", " Galinha Pintadinha Turma do Pintinho Amaelinho 14 unidades")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250,00</t>
        </is>
      </c>
      <c r="F90" s="4" t="inlineStr">
        <is>
          <t>20.00</t>
        </is>
      </c>
    </row>
    <row collapsed="false" customFormat="false" customHeight="false" hidden="false" ht="12.1" outlineLevel="0" r="91">
      <c r="A91" s="5" t="s">
        <f>=HYPERLINK("https://www.leilaoonline.net/lote/detalhe/261507", "081")</f>
      </c>
      <c r="B91" s="4" t="s">
        <f>=HYPERLINK("https://www.leilaoonline.net/lote/detalhe/261507", " Caderno de Matematica 275x200mm 40 Folhas Credeal 20 Pcts com 03 unidades cada")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20.00</t>
        </is>
      </c>
    </row>
    <row collapsed="false" customFormat="false" customHeight="false" hidden="false" ht="12.1" outlineLevel="0" r="92">
      <c r="A92" s="5" t="s">
        <f>=HYPERLINK("https://www.leilaoonline.net/lote/detalhe/261510", "082")</f>
      </c>
      <c r="B92" s="4" t="s">
        <f>=HYPERLINK("https://www.leilaoonline.net/lote/detalhe/261510", " Caderno de Matematica 275x200mm 40 Folhas Credeal 20 Pcts com 03 unidades cada")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900,00</t>
        </is>
      </c>
      <c r="F92" s="4" t="inlineStr">
        <is>
          <t>20.00</t>
        </is>
      </c>
    </row>
    <row collapsed="false" customFormat="false" customHeight="false" hidden="false" ht="12.1" outlineLevel="0" r="93">
      <c r="A93" s="5" t="s">
        <f>=HYPERLINK("https://www.leilaoonline.net/lote/detalhe/261526", "083")</f>
      </c>
      <c r="B93" s="4" t="s">
        <f>=HYPERLINK("https://www.leilaoonline.net/lote/detalhe/261526", " Caderno dos Numeros 275x200mm 40 Folhas Credeal 13 unidades")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200,00</t>
        </is>
      </c>
      <c r="F93" s="4" t="inlineStr">
        <is>
          <t>20.00</t>
        </is>
      </c>
    </row>
    <row collapsed="false" customFormat="false" customHeight="false" hidden="false" ht="12.1" outlineLevel="0" r="94">
      <c r="A94" s="5" t="s">
        <f>=HYPERLINK("https://www.leilaoonline.net/lote/detalhe/261531", "084")</f>
      </c>
      <c r="B94" s="4" t="s">
        <f>=HYPERLINK("https://www.leilaoonline.net/lote/detalhe/261531", " Livro Colorindo a Historia do Brasil A Republica 150 Unidades")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=HYPERLINK("https://www.leilaoonline.net/lote/detalhe/261530", "085")</f>
      </c>
      <c r="B95" s="4" t="s">
        <f>=HYPERLINK("https://www.leilaoonline.net/lote/detalhe/261530", " Cola de Slime Transparente 147ml Atoxica Toyng Elmers Vencida c/100")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=HYPERLINK("https://www.leilaoonline.net/lote/detalhe/261513", "086")</f>
      </c>
      <c r="B96" s="4" t="s">
        <f>=HYPERLINK("https://www.leilaoonline.net/lote/detalhe/261513", " Cola de Slime Transparente 266ml Atoxica Toyng Elmers Vencida c/100")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350,00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=HYPERLINK("https://www.leilaoonline.net/lote/detalhe/261539", "087")</f>
      </c>
      <c r="B97" s="4" t="s">
        <f>=HYPERLINK("https://www.leilaoonline.net/lote/detalhe/261539", " Caneta de Ponta Sintetic Fine Azel e Vermelha 21 Caixas com 12 Unidades cada")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=HYPERLINK("https://www.leilaoonline.net/lote/detalhe/261523", "088")</f>
      </c>
      <c r="B98" s="4" t="s">
        <f>=HYPERLINK("https://www.leilaoonline.net/lote/detalhe/261523", " Grafites para Lapiseiras 0.9 Extra Macia 47 Caixas com 12tubos com 24 Grafites cada")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1.401,00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=HYPERLINK("https://www.leilaoonline.net/lote/detalhe/261525", "089")</f>
      </c>
      <c r="B99" s="4" t="s">
        <f>=HYPERLINK("https://www.leilaoonline.net/lote/detalhe/261525", " Grafites para Lapiseiras 0.9 Extra Macia 47 Caixas com 12tubos com 24 Grafites cada")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=HYPERLINK("https://www.leilaoonline.net/lote/detalhe/261536", "090")</f>
      </c>
      <c r="B100" s="4" t="s">
        <f>=HYPERLINK("https://www.leilaoonline.net/lote/detalhe/261536", " Grafites para Lapiseiras 0.92b Bigtree 34 Caixas com 12tubos com 24 Grafites cada")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1.000,00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=HYPERLINK("https://www.leilaoonline.net/lote/detalhe/261535", "091")</f>
      </c>
      <c r="B101" s="4" t="s">
        <f>=HYPERLINK("https://www.leilaoonline.net/lote/detalhe/261535", " Caneta Esferografica Injex Pen Puepura/Enano/Doctor 50 Caixas com 12 Unidades cd")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900,00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=HYPERLINK("https://www.leilaoonline.net/lote/detalhe/261517", "092")</f>
      </c>
      <c r="B102" s="4" t="s">
        <f>=HYPERLINK("https://www.leilaoonline.net/lote/detalhe/261517", " Caneta Esferografica Injex Pen Puepura/Enano/Doctor 50 Caixas com 12 Unidades cd")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=HYPERLINK("https://www.leilaoonline.net/lote/detalhe/261522", "093")</f>
      </c>
      <c r="B103" s="4" t="s">
        <f>=HYPERLINK("https://www.leilaoonline.net/lote/detalhe/261522", " Marcador Para Quadro Branco Sharpie 44 Caixas com 12 unidades cada")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400,00</t>
        </is>
      </c>
      <c r="F103" s="4" t="inlineStr">
        <is>
          <t>20.00</t>
        </is>
      </c>
    </row>
    <row collapsed="false" customFormat="false" customHeight="false" hidden="false" ht="12.1" outlineLevel="0" r="104">
      <c r="A104" s="5" t="s">
        <f>=HYPERLINK("https://www.leilaoonline.net/lote/detalhe/261518", "094")</f>
      </c>
      <c r="B104" s="4" t="s">
        <f>=HYPERLINK("https://www.leilaoonline.net/lote/detalhe/261518", " Caneta Esferografica Pilot e Uni Loknock 14 Caixas com 12 Unidades cada")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200,00</t>
        </is>
      </c>
      <c r="F104" s="4" t="inlineStr">
        <is>
          <t>20.00</t>
        </is>
      </c>
    </row>
    <row collapsed="false" customFormat="false" customHeight="false" hidden="false" ht="12.1" outlineLevel="0" r="105">
      <c r="A105" s="5" t="s">
        <f>=HYPERLINK("https://www.leilaoonline.net/lote/detalhe/261529", "095")</f>
      </c>
      <c r="B105" s="4" t="s">
        <f>=HYPERLINK("https://www.leilaoonline.net/lote/detalhe/261529", " Lapis Ecole Full HB 32 Caixas com 72 unidades cada")</f>
      </c>
      <c r="C105" s="4" t="inlineStr">
        <is>
          <t>Não vendido</t>
        </is>
      </c>
      <c r="D105" s="4" t="inlineStr">
        <is>
          <t>1</t>
        </is>
      </c>
      <c r="E105" s="5" t="inlineStr">
        <is>
          <t>961,00</t>
        </is>
      </c>
      <c r="F105" s="4" t="inlineStr">
        <is>
          <t>20.00</t>
        </is>
      </c>
    </row>
    <row collapsed="false" customFormat="false" customHeight="false" hidden="false" ht="12.1" outlineLevel="0" r="106">
      <c r="A106" s="5" t="s">
        <f>=HYPERLINK("https://www.leilaoonline.net/lote/detalhe/261515", "096")</f>
      </c>
      <c r="B106" s="4" t="s">
        <f>=HYPERLINK("https://www.leilaoonline.net/lote/detalhe/261515", " Lapis Ecole Full HB 32 com Borracha 9 Caixas com 72 unidades cada")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221,00</t>
        </is>
      </c>
      <c r="F106" s="4" t="inlineStr">
        <is>
          <t>20.00</t>
        </is>
      </c>
    </row>
    <row collapsed="false" customFormat="false" customHeight="false" hidden="false" ht="12.1" outlineLevel="0" r="107">
      <c r="A107" s="5" t="s">
        <f>=HYPERLINK("https://www.leilaoonline.net/lote/detalhe/261528", "097")</f>
      </c>
      <c r="B107" s="4" t="s">
        <f>=HYPERLINK("https://www.leilaoonline.net/lote/detalhe/261528", " Hidrograficas Marcadores Jumbo Ponta Grossa Maripel 60 Pct com 06 Unidades")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20.00</t>
        </is>
      </c>
    </row>
    <row collapsed="false" customFormat="false" customHeight="false" hidden="false" ht="12.1" outlineLevel="0" r="108">
      <c r="A108" s="5" t="s">
        <f>=HYPERLINK("https://www.leilaoonline.net/lote/detalhe/261511", "098")</f>
      </c>
      <c r="B108" s="4" t="s">
        <f>=HYPERLINK("https://www.leilaoonline.net/lote/detalhe/261511", " Hidrograficas Marcadores Jumbo Ponta Grossa Maripel 60 Pct com 06 Unidades")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500,00</t>
        </is>
      </c>
      <c r="F108" s="4" t="inlineStr">
        <is>
          <t>20.00</t>
        </is>
      </c>
    </row>
    <row collapsed="false" customFormat="false" customHeight="false" hidden="false" ht="12.1" outlineLevel="0" r="109">
      <c r="A109" s="5" t="s">
        <f>=HYPERLINK("https://www.leilaoonline.net/lote/detalhe/261516", "099")</f>
      </c>
      <c r="B109" s="4" t="s">
        <f>=HYPERLINK("https://www.leilaoonline.net/lote/detalhe/261516", " Hidrograficas Marcadores Jumbo Ponta Grossa 22 Cis Pct com 06 Unidades")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200,00</t>
        </is>
      </c>
      <c r="F109" s="4" t="inlineStr">
        <is>
          <t>20.00</t>
        </is>
      </c>
    </row>
    <row collapsed="false" customFormat="false" customHeight="false" hidden="false" ht="12.1" outlineLevel="0" r="110">
      <c r="A110" s="5" t="s">
        <f>=HYPERLINK("https://www.leilaoonline.net/lote/detalhe/261521", "100")</f>
      </c>
      <c r="B110" s="4" t="s">
        <f>=HYPERLINK("https://www.leilaoonline.net/lote/detalhe/261521", " Clips Medio Colorido 32 Potes com 50 uni cada e 10 Cxs de Lapis Dermatografico 12 uni")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20.00</t>
        </is>
      </c>
    </row>
    <row collapsed="false" customFormat="false" customHeight="false" hidden="false" ht="12.1" outlineLevel="0" r="111">
      <c r="A111" s="5" t="s">
        <f>=HYPERLINK("https://www.leilaoonline.net/lote/detalhe/261384", "101")</f>
      </c>
      <c r="B111" s="4" t="s">
        <f>=HYPERLINK("https://www.leilaoonline.net/lote/detalhe/261384", " Pincel Condor Escolares 470 70 pcts com 12 unid cada")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1.200,00</t>
        </is>
      </c>
      <c r="F111" s="4" t="inlineStr">
        <is>
          <t>20.00</t>
        </is>
      </c>
    </row>
    <row collapsed="false" customFormat="false" customHeight="false" hidden="false" ht="12.1" outlineLevel="0" r="112">
      <c r="A112" s="5" t="s">
        <f>=HYPERLINK("https://www.leilaoonline.net/lote/detalhe/261389", "102")</f>
      </c>
      <c r="B112" s="4" t="s">
        <f>=HYPERLINK("https://www.leilaoonline.net/lote/detalhe/261389", " Pincel Condor Escolares 470 70 pcts com 12 unid cada")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1.200,00</t>
        </is>
      </c>
      <c r="F112" s="4" t="inlineStr">
        <is>
          <t>20.00</t>
        </is>
      </c>
    </row>
    <row collapsed="false" customFormat="false" customHeight="false" hidden="false" ht="12.1" outlineLevel="0" r="113">
      <c r="A113" s="5" t="s">
        <f>=HYPERLINK("https://www.leilaoonline.net/lote/detalhe/261383", "103")</f>
      </c>
      <c r="B113" s="4" t="s">
        <f>=HYPERLINK("https://www.leilaoonline.net/lote/detalhe/261383", " Pincel Condor Escolares 470 70 pcts com 12 unid cada")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20.00</t>
        </is>
      </c>
    </row>
    <row collapsed="false" customFormat="false" customHeight="false" hidden="false" ht="12.1" outlineLevel="0" r="114">
      <c r="A114" s="5" t="s">
        <f>=HYPERLINK("https://www.leilaoonline.net/lote/detalhe/261388", "104")</f>
      </c>
      <c r="B114" s="4" t="s">
        <f>=HYPERLINK("https://www.leilaoonline.net/lote/detalhe/261388", " Pincel Condor Escolares 473 40 pcts com 12 unid cada")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720,00</t>
        </is>
      </c>
      <c r="F114" s="4" t="inlineStr">
        <is>
          <t>20.00</t>
        </is>
      </c>
    </row>
    <row collapsed="false" customFormat="false" customHeight="false" hidden="false" ht="12.1" outlineLevel="0" r="115">
      <c r="A115" s="5" t="s">
        <f>=HYPERLINK("https://www.leilaoonline.net/lote/detalhe/261381", "105")</f>
      </c>
      <c r="B115" s="4" t="s">
        <f>=HYPERLINK("https://www.leilaoonline.net/lote/detalhe/261381", " Pincel Condor Escolares 473 40 pcts com 12 unid cada")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720,00</t>
        </is>
      </c>
      <c r="F115" s="4" t="inlineStr">
        <is>
          <t>20.00</t>
        </is>
      </c>
    </row>
    <row collapsed="false" customFormat="false" customHeight="false" hidden="false" ht="12.1" outlineLevel="0" r="116">
      <c r="A116" s="5" t="s">
        <f>=HYPERLINK("https://www.leilaoonline.net/lote/detalhe/261385", "106")</f>
      </c>
      <c r="B116" s="4" t="s">
        <f>=HYPERLINK("https://www.leilaoonline.net/lote/detalhe/261385", " Pincel Condor Escolares 473 40 pcts com 12 unid cada")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720,00</t>
        </is>
      </c>
      <c r="F116" s="4" t="inlineStr">
        <is>
          <t>20.00</t>
        </is>
      </c>
    </row>
    <row collapsed="false" customFormat="false" customHeight="false" hidden="false" ht="12.1" outlineLevel="0" r="117">
      <c r="A117" s="5" t="s">
        <f>=HYPERLINK("https://www.leilaoonline.net/lote/detalhe/261393", "107")</f>
      </c>
      <c r="B117" s="4" t="s">
        <f>=HYPERLINK("https://www.leilaoonline.net/lote/detalhe/261393", " Pincel Condor Escolares 40 pcts com 12 unid cada")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720,00</t>
        </is>
      </c>
      <c r="F117" s="4" t="inlineStr">
        <is>
          <t>20.00</t>
        </is>
      </c>
    </row>
    <row collapsed="false" customFormat="false" customHeight="false" hidden="false" ht="12.1" outlineLevel="0" r="118">
      <c r="A118" s="5" t="s">
        <f>=HYPERLINK("https://www.leilaoonline.net/lote/detalhe/261386", "108")</f>
      </c>
      <c r="B118" s="4" t="s">
        <f>=HYPERLINK("https://www.leilaoonline.net/lote/detalhe/261386", " Pincel Condor Escolares 40 pcts com 12 unid cada")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720,00</t>
        </is>
      </c>
      <c r="F118" s="4" t="inlineStr">
        <is>
          <t>20.00</t>
        </is>
      </c>
    </row>
    <row collapsed="false" customFormat="false" customHeight="false" hidden="false" ht="12.1" outlineLevel="0" r="119">
      <c r="A119" s="5" t="s">
        <f>=HYPERLINK("https://www.leilaoonline.net/lote/detalhe/261397", "109")</f>
      </c>
      <c r="B119" s="4" t="s">
        <f>=HYPERLINK("https://www.leilaoonline.net/lote/detalhe/261397", " Pincel Condor Escolares 50 pcts com 12 unid cada")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900,00</t>
        </is>
      </c>
      <c r="F119" s="4" t="inlineStr">
        <is>
          <t>20.00</t>
        </is>
      </c>
    </row>
    <row collapsed="false" customFormat="false" customHeight="false" hidden="false" ht="12.1" outlineLevel="0" r="120">
      <c r="A120" s="5" t="s">
        <f>=HYPERLINK("https://www.leilaoonline.net/lote/detalhe/261382", "110")</f>
      </c>
      <c r="B120" s="4" t="s">
        <f>=HYPERLINK("https://www.leilaoonline.net/lote/detalhe/261382", " Pincel Condor Escolares 50 pcts com 12 unid cada")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900,00</t>
        </is>
      </c>
      <c r="F120" s="4" t="inlineStr">
        <is>
          <t>20.00</t>
        </is>
      </c>
    </row>
    <row collapsed="false" customFormat="false" customHeight="false" hidden="false" ht="12.1" outlineLevel="0" r="121">
      <c r="A121" s="5" t="s">
        <f>=HYPERLINK("https://www.leilaoonline.net/lote/detalhe/261394", "111")</f>
      </c>
      <c r="B121" s="4" t="s">
        <f>=HYPERLINK("https://www.leilaoonline.net/lote/detalhe/261394", " Pincel Condor Escolares 50 pcts com 12 unid cada")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900,00</t>
        </is>
      </c>
      <c r="F121" s="4" t="inlineStr">
        <is>
          <t>20.00</t>
        </is>
      </c>
    </row>
    <row collapsed="false" customFormat="false" customHeight="false" hidden="false" ht="12.1" outlineLevel="0" r="122">
      <c r="A122" s="5" t="s">
        <f>=HYPERLINK("https://www.leilaoonline.net/lote/detalhe/261533", "112")</f>
      </c>
      <c r="B122" s="4" t="s">
        <f>=HYPERLINK("https://www.leilaoonline.net/lote/detalhe/261533", " Pincel Condor Escolares 50 pcts com 12 unid cada")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900,00</t>
        </is>
      </c>
      <c r="F122" s="4" t="inlineStr">
        <is>
          <t>20.00</t>
        </is>
      </c>
    </row>
    <row collapsed="false" customFormat="false" customHeight="false" hidden="false" ht="12.1" outlineLevel="0" r="123">
      <c r="A123" s="5" t="s">
        <f>=HYPERLINK("https://www.leilaoonline.net/lote/detalhe/261391", "113")</f>
      </c>
      <c r="B123" s="4" t="s">
        <f>=HYPERLINK("https://www.leilaoonline.net/lote/detalhe/261391", " Pincel Condor Escolares 33 pcts com 12 unid cada")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550,00</t>
        </is>
      </c>
      <c r="F123" s="4" t="inlineStr">
        <is>
          <t>20.00</t>
        </is>
      </c>
    </row>
    <row collapsed="false" customFormat="false" customHeight="false" hidden="false" ht="12.1" outlineLevel="0" r="124">
      <c r="A124" s="5" t="s">
        <f>=HYPERLINK("https://www.leilaoonline.net/lote/detalhe/261395", "114")</f>
      </c>
      <c r="B124" s="4" t="s">
        <f>=HYPERLINK("https://www.leilaoonline.net/lote/detalhe/261395", " Pincel Condor Escolares 33 pcts com 12 unid cada")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550,00</t>
        </is>
      </c>
      <c r="F124" s="4" t="inlineStr">
        <is>
          <t>20.00</t>
        </is>
      </c>
    </row>
    <row collapsed="false" customFormat="false" customHeight="false" hidden="false" ht="12.1" outlineLevel="0" r="125">
      <c r="A125" s="5" t="s">
        <f>=HYPERLINK("https://www.leilaoonline.net/lote/detalhe/261387", "115")</f>
      </c>
      <c r="B125" s="4" t="s">
        <f>=HYPERLINK("https://www.leilaoonline.net/lote/detalhe/261387", " Pincel Condor Escolares 40 pcts com 12 unid cada")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720,00</t>
        </is>
      </c>
      <c r="F125" s="4" t="inlineStr">
        <is>
          <t>20.00</t>
        </is>
      </c>
    </row>
    <row collapsed="false" customFormat="false" customHeight="false" hidden="false" ht="12.1" outlineLevel="0" r="126">
      <c r="A126" s="5" t="s">
        <f>=HYPERLINK("https://www.leilaoonline.net/lote/detalhe/261396", "116")</f>
      </c>
      <c r="B126" s="4" t="s">
        <f>=HYPERLINK("https://www.leilaoonline.net/lote/detalhe/261396", " Caderno Universitario Flexivel 96Folhas Xadres 200x275 4 Pct com 10 unidades")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320,00</t>
        </is>
      </c>
      <c r="F126" s="4" t="inlineStr">
        <is>
          <t>20.00</t>
        </is>
      </c>
    </row>
    <row collapsed="false" customFormat="false" customHeight="false" hidden="false" ht="12.1" outlineLevel="0" r="127">
      <c r="A127" s="5" t="s">
        <f>=HYPERLINK("https://www.leilaoonline.net/lote/detalhe/261390", "117")</f>
      </c>
      <c r="B127" s="4" t="s">
        <f>=HYPERLINK("https://www.leilaoonline.net/lote/detalhe/261390", " Caderno Universitario Flexivel 96Folhas Xadres 200x275 4 Pct com 10 unidades")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320,00</t>
        </is>
      </c>
      <c r="F127" s="4" t="inlineStr">
        <is>
          <t>20.00</t>
        </is>
      </c>
    </row>
    <row collapsed="false" customFormat="false" customHeight="false" hidden="false" ht="12.1" outlineLevel="0" r="128">
      <c r="A128" s="5" t="s">
        <f>=HYPERLINK("https://www.leilaoonline.net/lote/detalhe/261532", "118")</f>
      </c>
      <c r="B128" s="4" t="s">
        <f>=HYPERLINK("https://www.leilaoonline.net/lote/detalhe/261532", " Caderno Universitario Flexivel 96Folhas Xadres 200x275 4 Pct com 10 unidades")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320,00</t>
        </is>
      </c>
      <c r="F128" s="4" t="inlineStr">
        <is>
          <t>20.00</t>
        </is>
      </c>
    </row>
    <row collapsed="false" customFormat="false" customHeight="false" hidden="false" ht="12.1" outlineLevel="0" r="129">
      <c r="A129" s="5" t="s">
        <f>=HYPERLINK("https://www.leilaoonline.net/lote/detalhe/261401", "119")</f>
      </c>
      <c r="B129" s="4" t="s">
        <f>=HYPERLINK("https://www.leilaoonline.net/lote/detalhe/261401", " Caderno Universitario Flexivel 96Folhas Xadres 200x275 4 Pct com 10 unidades")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320,00</t>
        </is>
      </c>
      <c r="F129" s="4" t="inlineStr">
        <is>
          <t>20.00</t>
        </is>
      </c>
    </row>
    <row collapsed="false" customFormat="false" customHeight="false" hidden="false" ht="12.1" outlineLevel="0" r="130">
      <c r="A130" s="5" t="s">
        <f>=HYPERLINK("https://www.leilaoonline.net/lote/detalhe/261538", "120")</f>
      </c>
      <c r="B130" s="4" t="s">
        <f>=HYPERLINK("https://www.leilaoonline.net/lote/detalhe/261538", " Caderno Universitario Flexivel 96Folhas Xadres 200x275 6 Pct com 10 unidades")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480,00</t>
        </is>
      </c>
      <c r="F130" s="4" t="inlineStr">
        <is>
          <t>20.00</t>
        </is>
      </c>
    </row>
    <row collapsed="false" customFormat="false" customHeight="false" hidden="false" ht="12.1" outlineLevel="0" r="131">
      <c r="A131" s="5" t="s">
        <f>=HYPERLINK("https://www.leilaoonline.net/lote/detalhe/261399", "121")</f>
      </c>
      <c r="B131" s="4" t="s">
        <f>=HYPERLINK("https://www.leilaoonline.net/lote/detalhe/261399", " Caderno Universitario Flexivel 96Folhas Xadres 200x275 3 Pct com 10 unidades")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240,00</t>
        </is>
      </c>
      <c r="F131" s="4" t="inlineStr">
        <is>
          <t>20.00</t>
        </is>
      </c>
    </row>
    <row collapsed="false" customFormat="false" customHeight="false" hidden="false" ht="12.1" outlineLevel="0" r="132">
      <c r="A132" s="5" t="s">
        <f>=HYPERLINK("https://www.leilaoonline.net/lote/detalhe/261402", "122")</f>
      </c>
      <c r="B132" s="4" t="s">
        <f>=HYPERLINK("https://www.leilaoonline.net/lote/detalhe/261402", " Caderno Universitario Flexivel 96Folhas Xadres 200x275 3 Pct com 10 unidades")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240,00</t>
        </is>
      </c>
      <c r="F132" s="4" t="inlineStr">
        <is>
          <t>20.00</t>
        </is>
      </c>
    </row>
    <row collapsed="false" customFormat="false" customHeight="false" hidden="false" ht="12.1" outlineLevel="0" r="133">
      <c r="A133" s="5" t="s">
        <f>=HYPERLINK("https://www.leilaoonline.net/lote/detalhe/261410", "123")</f>
      </c>
      <c r="B133" s="4" t="s">
        <f>=HYPERLINK("https://www.leilaoonline.net/lote/detalhe/261410", " Livros de Atividade/Colorindo Maisa 70 Unidades")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280,00</t>
        </is>
      </c>
      <c r="F133" s="4" t="inlineStr">
        <is>
          <t>20.00</t>
        </is>
      </c>
    </row>
    <row collapsed="false" customFormat="false" customHeight="false" hidden="false" ht="12.1" outlineLevel="0" r="134">
      <c r="A134" s="5" t="s">
        <f>=HYPERLINK("https://www.leilaoonline.net/lote/detalhe/261414", "124")</f>
      </c>
      <c r="B134" s="4" t="s">
        <f>=HYPERLINK("https://www.leilaoonline.net/lote/detalhe/261414", " Livros Classicos Para Sempre 110 Unidades")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440,00</t>
        </is>
      </c>
      <c r="F134" s="4" t="inlineStr">
        <is>
          <t>20.00</t>
        </is>
      </c>
    </row>
    <row collapsed="false" customFormat="false" customHeight="false" hidden="false" ht="12.1" outlineLevel="0" r="135">
      <c r="A135" s="5" t="s">
        <f>=HYPERLINK("https://www.leilaoonline.net/lote/detalhe/261406", "125")</f>
      </c>
      <c r="B135" s="4" t="s">
        <f>=HYPERLINK("https://www.leilaoonline.net/lote/detalhe/261406", " Livros Classicos Para Sempre 110 Unidades")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440,00</t>
        </is>
      </c>
      <c r="F135" s="4" t="inlineStr">
        <is>
          <t>20.00</t>
        </is>
      </c>
    </row>
    <row collapsed="false" customFormat="false" customHeight="false" hidden="false" ht="12.1" outlineLevel="0" r="136">
      <c r="A136" s="5" t="s">
        <f>=HYPERLINK("https://www.leilaoonline.net/lote/detalhe/261403", "126")</f>
      </c>
      <c r="B136" s="4" t="s">
        <f>=HYPERLINK("https://www.leilaoonline.net/lote/detalhe/261403", " Caderno Luccas Neto 20 Cadernos 80 Folhas 200x275mm")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400,00</t>
        </is>
      </c>
      <c r="F136" s="4" t="inlineStr">
        <is>
          <t>20.00</t>
        </is>
      </c>
    </row>
    <row collapsed="false" customFormat="false" customHeight="false" hidden="false" ht="12.1" outlineLevel="0" r="137">
      <c r="A137" s="5" t="s">
        <f>=HYPERLINK("https://www.leilaoonline.net/lote/detalhe/261409", "127")</f>
      </c>
      <c r="B137" s="4" t="s">
        <f>=HYPERLINK("https://www.leilaoonline.net/lote/detalhe/261409", " Livros Levo Deus no Coracao 60 Unidades")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240,00</t>
        </is>
      </c>
      <c r="F137" s="4" t="inlineStr">
        <is>
          <t>20.00</t>
        </is>
      </c>
    </row>
    <row collapsed="false" customFormat="false" customHeight="false" hidden="false" ht="12.1" outlineLevel="0" r="138">
      <c r="A138" s="5" t="s">
        <f>=HYPERLINK("https://www.leilaoonline.net/lote/detalhe/261411", "128")</f>
      </c>
      <c r="B138" s="4" t="s">
        <f>=HYPERLINK("https://www.leilaoonline.net/lote/detalhe/261411", " Livros de Atividades Adesivos Cantinho 40 Unidades")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250,00</t>
        </is>
      </c>
      <c r="F138" s="4" t="inlineStr">
        <is>
          <t>20.00</t>
        </is>
      </c>
    </row>
    <row collapsed="false" customFormat="false" customHeight="false" hidden="false" ht="12.1" outlineLevel="0" r="139">
      <c r="A139" s="5" t="s">
        <f>=HYPERLINK("https://www.leilaoonline.net/lote/detalhe/261404", "129")</f>
      </c>
      <c r="B139" s="4" t="s">
        <f>=HYPERLINK("https://www.leilaoonline.net/lote/detalhe/261404", " Livro Barbie Em Vida de Sereia 29 unidades")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600,00</t>
        </is>
      </c>
      <c r="F139" s="4" t="inlineStr">
        <is>
          <t>20.00</t>
        </is>
      </c>
    </row>
    <row collapsed="false" customFormat="false" customHeight="false" hidden="false" ht="12.1" outlineLevel="0" r="140">
      <c r="A140" s="5" t="s">
        <f>=HYPERLINK("https://www.leilaoonline.net/lote/detalhe/261405", "130")</f>
      </c>
      <c r="B140" s="4" t="s">
        <f>=HYPERLINK("https://www.leilaoonline.net/lote/detalhe/261405", " Livros Diversos Aprenda Mil e uma Noite e outros total 71 livros")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280,00</t>
        </is>
      </c>
      <c r="F140" s="4" t="inlineStr">
        <is>
          <t>20.00</t>
        </is>
      </c>
    </row>
    <row collapsed="false" customFormat="false" customHeight="false" hidden="false" ht="12.1" outlineLevel="0" r="141">
      <c r="A141" s="5" t="s">
        <f>=HYPERLINK("https://www.leilaoonline.net/lote/detalhe/261407", "131")</f>
      </c>
      <c r="B141" s="4" t="s">
        <f>=HYPERLINK("https://www.leilaoonline.net/lote/detalhe/261407", " Livros Diversos Jonas Deus Fala Comigo Total 15 Uniddes")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250,00</t>
        </is>
      </c>
      <c r="F141" s="4" t="inlineStr">
        <is>
          <t>20.00</t>
        </is>
      </c>
    </row>
    <row collapsed="false" customFormat="false" customHeight="false" hidden="false" ht="12.1" outlineLevel="0" r="142">
      <c r="A142" s="5" t="s">
        <f>=HYPERLINK("https://www.leilaoonline.net/lote/detalhe/261412", "132")</f>
      </c>
      <c r="B142" s="4" t="s">
        <f>=HYPERLINK("https://www.leilaoonline.net/lote/detalhe/261412", " Livros Diversos Atividades 22 Unidades")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300,00</t>
        </is>
      </c>
      <c r="F142" s="4" t="inlineStr">
        <is>
          <t>20.00</t>
        </is>
      </c>
    </row>
    <row collapsed="false" customFormat="false" customHeight="false" hidden="false" ht="12.1" outlineLevel="0" r="143">
      <c r="A143" s="5" t="s">
        <f>=HYPERLINK("https://www.leilaoonline.net/lote/detalhe/261408", "133")</f>
      </c>
      <c r="B143" s="4" t="s">
        <f>=HYPERLINK("https://www.leilaoonline.net/lote/detalhe/261408", " Livros Diversos Atividades 80 Unidades")</f>
      </c>
      <c r="C143" s="4" t="inlineStr">
        <is>
          <t>Não vendido</t>
        </is>
      </c>
      <c r="D143" s="4" t="inlineStr">
        <is>
          <t>1</t>
        </is>
      </c>
      <c r="E143" s="5" t="inlineStr">
        <is>
          <t>201,00</t>
        </is>
      </c>
      <c r="F143" s="4" t="inlineStr">
        <is>
          <t>20.00</t>
        </is>
      </c>
    </row>
    <row collapsed="false" customFormat="false" customHeight="false" hidden="false" ht="12.1" outlineLevel="0" r="144">
      <c r="A144" s="5" t="s">
        <f>=HYPERLINK("https://www.leilaoonline.net/lote/detalhe/261420", "134")</f>
      </c>
      <c r="B144" s="4" t="s">
        <f>=HYPERLINK("https://www.leilaoonline.net/lote/detalhe/261420", " Massa de Biscuit Das Color 2cxs de 1kilos 4 cxs 12massas 85g")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200,00</t>
        </is>
      </c>
      <c r="F144" s="4" t="inlineStr">
        <is>
          <t>20.00</t>
        </is>
      </c>
    </row>
    <row collapsed="false" customFormat="false" customHeight="false" hidden="false" ht="12.1" outlineLevel="0" r="145">
      <c r="A145" s="5" t="s">
        <f>=HYPERLINK("https://www.leilaoonline.net/lote/detalhe/261421", "135")</f>
      </c>
      <c r="B145" s="4" t="s">
        <f>=HYPERLINK("https://www.leilaoonline.net/lote/detalhe/261421", " Produtos Diversos Fita (17) Limpa Pincel (44)")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400,00</t>
        </is>
      </c>
      <c r="F145" s="4" t="inlineStr">
        <is>
          <t>20.00</t>
        </is>
      </c>
    </row>
    <row collapsed="false" customFormat="false" customHeight="false" hidden="false" ht="12.1" outlineLevel="0" r="146">
      <c r="A146" s="5" t="s">
        <f>=HYPERLINK("https://www.leilaoonline.net/lote/detalhe/261419", "136")</f>
      </c>
      <c r="B146" s="4" t="s">
        <f>=HYPERLINK("https://www.leilaoonline.net/lote/detalhe/261419", " Caderno Barbie 20 Materias 400 Folhas 200x275 7 Unidades")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251,00</t>
        </is>
      </c>
      <c r="F146" s="4" t="inlineStr">
        <is>
          <t>20.00</t>
        </is>
      </c>
    </row>
    <row collapsed="false" customFormat="false" customHeight="false" hidden="false" ht="12.1" outlineLevel="0" r="147">
      <c r="A147" s="5" t="s">
        <f>=HYPERLINK("https://www.leilaoonline.net/lote/detalhe/261422", "137")</f>
      </c>
      <c r="B147" s="4" t="s">
        <f>=HYPERLINK("https://www.leilaoonline.net/lote/detalhe/261422", " Caderno Argolado Universitario 272x335 Fich 201x273 Miolo om 09 Unidades")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450,00</t>
        </is>
      </c>
      <c r="F147" s="4" t="inlineStr">
        <is>
          <t>20.00</t>
        </is>
      </c>
    </row>
    <row collapsed="false" customFormat="false" customHeight="false" hidden="false" ht="12.1" outlineLevel="0" r="148">
      <c r="A148" s="5" t="s">
        <f>=HYPERLINK("https://www.leilaoonline.net/lote/detalhe/261418", "138")</f>
      </c>
      <c r="B148" s="4" t="s">
        <f>=HYPERLINK("https://www.leilaoonline.net/lote/detalhe/261418", " Caderno Argolado Universitario 272x335 Fich 201x273 Miolo om 09 Unidades")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450,00</t>
        </is>
      </c>
      <c r="F148" s="4" t="inlineStr">
        <is>
          <t>20.00</t>
        </is>
      </c>
    </row>
    <row collapsed="false" customFormat="false" customHeight="false" hidden="false" ht="12.1" outlineLevel="0" r="149">
      <c r="A149" s="5" t="s">
        <f>=HYPERLINK("https://www.leilaoonline.net/lote/detalhe/261413", "139")</f>
      </c>
      <c r="B149" s="4" t="s">
        <f>=HYPERLINK("https://www.leilaoonline.net/lote/detalhe/261413", " Caderno Universitario Flexivel 96Folhas Xadres 200x275 2 Pct com 10 unidades")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160,00</t>
        </is>
      </c>
      <c r="F149" s="4" t="inlineStr">
        <is>
          <t>20.00</t>
        </is>
      </c>
    </row>
    <row collapsed="false" customFormat="false" customHeight="false" hidden="false" ht="12.1" outlineLevel="0" r="150">
      <c r="A150" s="5" t="s">
        <f>=HYPERLINK("https://www.leilaoonline.net/lote/detalhe/261415", "140")</f>
      </c>
      <c r="B150" s="4" t="s">
        <f>=HYPERLINK("https://www.leilaoonline.net/lote/detalhe/261415", " Mochila Escolar Mickey 30x38x14cm 13 Unidades")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500,00</t>
        </is>
      </c>
      <c r="F150" s="4" t="inlineStr">
        <is>
          <t>20.00</t>
        </is>
      </c>
    </row>
    <row collapsed="false" customFormat="false" customHeight="false" hidden="false" ht="12.1" outlineLevel="0" r="151">
      <c r="A151" s="5" t="s">
        <f>=HYPERLINK("https://www.leilaoonline.net/lote/detalhe/261417", "141")</f>
      </c>
      <c r="B151" s="4" t="s">
        <f>=HYPERLINK("https://www.leilaoonline.net/lote/detalhe/261417", " Mochila Escolar Mickey 30x38x14cm 13 Unidades")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500,00</t>
        </is>
      </c>
      <c r="F151" s="4" t="inlineStr">
        <is>
          <t>20.00</t>
        </is>
      </c>
    </row>
    <row collapsed="false" customFormat="false" customHeight="false" hidden="false" ht="12.1" outlineLevel="0" r="152">
      <c r="A152" s="5" t="s">
        <f>=HYPERLINK("https://www.leilaoonline.net/lote/detalhe/261423", "142")</f>
      </c>
      <c r="B152" s="4" t="s">
        <f>=HYPERLINK("https://www.leilaoonline.net/lote/detalhe/261423", " Lapis Fantasia Cis Cristal com Pingente 04 potes c/18 Unidades cada")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320,00</t>
        </is>
      </c>
      <c r="F152" s="4" t="inlineStr">
        <is>
          <t>20.00</t>
        </is>
      </c>
    </row>
    <row collapsed="false" customFormat="false" customHeight="false" hidden="false" ht="12.1" outlineLevel="0" r="153">
      <c r="A153" s="5" t="s">
        <f>=HYPERLINK("https://www.leilaoonline.net/lote/detalhe/261416", "143")</f>
      </c>
      <c r="B153" s="4" t="s">
        <f>=HYPERLINK("https://www.leilaoonline.net/lote/detalhe/261416", " Lapis Ecole Full HB2 (08C/12)Sharpei Marcador(03/12")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220,00</t>
        </is>
      </c>
      <c r="F153" s="4" t="inlineStr">
        <is>
          <t>20.00</t>
        </is>
      </c>
    </row>
    <row collapsed="false" customFormat="false" customHeight="false" hidden="false" ht="12.1" outlineLevel="0" r="154">
      <c r="A154" s="5" t="s">
        <f>=HYPERLINK("https://www.leilaoonline.net/lote/detalhe/261426", "144")</f>
      </c>
      <c r="B154" s="4" t="s">
        <f>=HYPERLINK("https://www.leilaoonline.net/lote/detalhe/261426", " Produtos Diversos Pelikan 4001 (07)30ml Prolongador para Parafuso (17)")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180,00</t>
        </is>
      </c>
      <c r="F154" s="4" t="inlineStr">
        <is>
          <t>20.00</t>
        </is>
      </c>
    </row>
    <row collapsed="false" customFormat="false" customHeight="false" hidden="false" ht="12.1" outlineLevel="0" r="155">
      <c r="A155" s="5" t="s">
        <f>=HYPERLINK("https://www.leilaoonline.net/lote/detalhe/261430", "145")</f>
      </c>
      <c r="B155" s="4" t="s">
        <f>=HYPERLINK("https://www.leilaoonline.net/lote/detalhe/261430", " Espirais Plasticos Varios Tipos e Modelos")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300,00</t>
        </is>
      </c>
      <c r="F155" s="4" t="inlineStr">
        <is>
          <t>20.00</t>
        </is>
      </c>
    </row>
    <row collapsed="false" customFormat="false" customHeight="false" hidden="false" ht="12.1" outlineLevel="0" r="156">
      <c r="A156" s="5" t="s">
        <f>=HYPERLINK("https://www.leilaoonline.net/lote/detalhe/261429", "146")</f>
      </c>
      <c r="B156" s="4" t="s">
        <f>=HYPERLINK("https://www.leilaoonline.net/lote/detalhe/261429", " Giz Colorindos e Branco 80 Caixas")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600,00</t>
        </is>
      </c>
      <c r="F156" s="4" t="inlineStr">
        <is>
          <t>20.00</t>
        </is>
      </c>
    </row>
    <row collapsed="false" customFormat="false" customHeight="false" hidden="false" ht="12.1" outlineLevel="0" r="157">
      <c r="A157" s="5" t="s">
        <f>=HYPERLINK("https://www.leilaoonline.net/lote/detalhe/261425", "147")</f>
      </c>
      <c r="B157" s="4" t="s">
        <f>=HYPERLINK("https://www.leilaoonline.net/lote/detalhe/261425", " Giz Colorindos e Branco 80 Caixas")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600,00</t>
        </is>
      </c>
      <c r="F157" s="4" t="inlineStr">
        <is>
          <t>20.00</t>
        </is>
      </c>
    </row>
    <row collapsed="false" customFormat="false" customHeight="false" hidden="false" ht="12.1" outlineLevel="0" r="158">
      <c r="A158" s="5" t="s">
        <f>=HYPERLINK("https://www.leilaoonline.net/lote/detalhe/261427", "148")</f>
      </c>
      <c r="B158" s="4" t="s">
        <f>=HYPERLINK("https://www.leilaoonline.net/lote/detalhe/261427", " Produtos Diversos Carimbo e Diversos 20 Unidades")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200,00</t>
        </is>
      </c>
      <c r="F158" s="4" t="inlineStr">
        <is>
          <t>20.00</t>
        </is>
      </c>
    </row>
    <row collapsed="false" customFormat="false" customHeight="false" hidden="false" ht="12.1" outlineLevel="0" r="159">
      <c r="A159" s="5" t="s">
        <f>=HYPERLINK("https://www.leilaoonline.net/lote/detalhe/261424", "149")</f>
      </c>
      <c r="B159" s="4" t="s">
        <f>=HYPERLINK("https://www.leilaoonline.net/lote/detalhe/261424", " Lapis de Cera Estaca Acrilex 50 caixas com 12 Unidades Cores Diversas")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200,00</t>
        </is>
      </c>
      <c r="F159" s="4" t="inlineStr">
        <is>
          <t>20.00</t>
        </is>
      </c>
    </row>
    <row collapsed="false" customFormat="false" customHeight="false" hidden="false" ht="12.1" outlineLevel="0" r="160">
      <c r="A160" s="5" t="s">
        <f>=HYPERLINK("https://www.leilaoonline.net/lote/detalhe/261435", "150")</f>
      </c>
      <c r="B160" s="4" t="s">
        <f>=HYPERLINK("https://www.leilaoonline.net/lote/detalhe/261435", " Lapis de Cera Estaca Acrilex 50 caixas com 12 Unidades Cores Diversas")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200,00</t>
        </is>
      </c>
      <c r="F160" s="4" t="inlineStr">
        <is>
          <t>20.00</t>
        </is>
      </c>
    </row>
    <row collapsed="false" customFormat="false" customHeight="false" hidden="false" ht="12.1" outlineLevel="0" r="161">
      <c r="A161" s="5" t="s">
        <f>=HYPERLINK("https://www.leilaoonline.net/lote/detalhe/261439", "151")</f>
      </c>
      <c r="B161" s="4" t="s">
        <f>=HYPERLINK("https://www.leilaoonline.net/lote/detalhe/261439", " Dicionario Escolar Espanhol Com CD Rom c/100")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1.500,00</t>
        </is>
      </c>
      <c r="F161" s="4" t="inlineStr">
        <is>
          <t>20.00</t>
        </is>
      </c>
    </row>
    <row collapsed="false" customFormat="false" customHeight="false" hidden="false" ht="12.1" outlineLevel="0" r="162">
      <c r="A162" s="5" t="s">
        <f>=HYPERLINK("https://www.leilaoonline.net/lote/detalhe/261433", "152")</f>
      </c>
      <c r="B162" s="4" t="s">
        <f>=HYPERLINK("https://www.leilaoonline.net/lote/detalhe/261433", " Dicionario Escolar Espanhol Com CD Rom c/100 unidades")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1.500,00</t>
        </is>
      </c>
      <c r="F162" s="4" t="inlineStr">
        <is>
          <t>20.00</t>
        </is>
      </c>
    </row>
    <row collapsed="false" customFormat="false" customHeight="false" hidden="false" ht="12.1" outlineLevel="0" r="163">
      <c r="A163" s="5" t="s">
        <f>=HYPERLINK("https://www.leilaoonline.net/lote/detalhe/261431", "153")</f>
      </c>
      <c r="B163" s="4" t="s">
        <f>=HYPERLINK("https://www.leilaoonline.net/lote/detalhe/261431", " Dicionario Escolar Frances Michaelis c/100 unidades")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1.500,00</t>
        </is>
      </c>
      <c r="F163" s="4" t="inlineStr">
        <is>
          <t>20.00</t>
        </is>
      </c>
    </row>
    <row collapsed="false" customFormat="false" customHeight="false" hidden="false" ht="12.1" outlineLevel="0" r="164">
      <c r="A164" s="5" t="s">
        <f>=HYPERLINK("https://www.leilaoonline.net/lote/detalhe/261434", "154")</f>
      </c>
      <c r="B164" s="4" t="s">
        <f>=HYPERLINK("https://www.leilaoonline.net/lote/detalhe/261434", " Dicionario Escolar Frances Michaelis c/100 unidades")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1.500,00</t>
        </is>
      </c>
      <c r="F164" s="4" t="inlineStr">
        <is>
          <t>20.00</t>
        </is>
      </c>
    </row>
    <row collapsed="false" customFormat="false" customHeight="false" hidden="false" ht="12.1" outlineLevel="0" r="165">
      <c r="A165" s="5" t="s">
        <f>=HYPERLINK("https://www.leilaoonline.net/lote/detalhe/261432", "155")</f>
      </c>
      <c r="B165" s="4" t="s">
        <f>=HYPERLINK("https://www.leilaoonline.net/lote/detalhe/261432", " Dicionario Escolar Italiano Michaelis c/100 unidades")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1.500,00</t>
        </is>
      </c>
      <c r="F165" s="4" t="inlineStr">
        <is>
          <t>20.00</t>
        </is>
      </c>
    </row>
    <row collapsed="false" customFormat="false" customHeight="false" hidden="false" ht="12.1" outlineLevel="0" r="166">
      <c r="A166" s="5" t="s">
        <f>=HYPERLINK("https://www.leilaoonline.net/lote/detalhe/261441", "156")</f>
      </c>
      <c r="B166" s="4" t="s">
        <f>=HYPERLINK("https://www.leilaoonline.net/lote/detalhe/261441", " Dicionario Escolar Italiano Michaelis c/100")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1.500,00</t>
        </is>
      </c>
      <c r="F166" s="4" t="inlineStr">
        <is>
          <t>20.00</t>
        </is>
      </c>
    </row>
    <row collapsed="false" customFormat="false" customHeight="false" hidden="false" ht="12.1" outlineLevel="0" r="167">
      <c r="A167" s="5" t="s">
        <f>=HYPERLINK("https://www.leilaoonline.net/lote/detalhe/261436", "157")</f>
      </c>
      <c r="B167" s="4" t="s">
        <f>=HYPERLINK("https://www.leilaoonline.net/lote/detalhe/261436", " Pirografo e Cortador de Isopor EscolarArgila Purificada 14 Pcts")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200,00</t>
        </is>
      </c>
      <c r="F167" s="4" t="inlineStr">
        <is>
          <t>20.00</t>
        </is>
      </c>
    </row>
    <row collapsed="false" customFormat="false" customHeight="false" hidden="false" ht="12.1" outlineLevel="0" r="168">
      <c r="A168" s="5" t="s">
        <f>=HYPERLINK("https://www.leilaoonline.net/lote/detalhe/261437", "158")</f>
      </c>
      <c r="B168" s="4" t="s">
        <f>=HYPERLINK("https://www.leilaoonline.net/lote/detalhe/261437", " Caderno Cartografia São Paulo e Cointhians F.C 200x275x 96 Folhas c/14 Unid")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20.00</t>
        </is>
      </c>
    </row>
    <row collapsed="false" customFormat="false" customHeight="false" hidden="false" ht="12.1" outlineLevel="0" r="169">
      <c r="A169" s="5" t="s">
        <f>=HYPERLINK("https://www.leilaoonline.net/lote/detalhe/261445", "159")</f>
      </c>
      <c r="B169" s="4" t="s">
        <f>=HYPERLINK("https://www.leilaoonline.net/lote/detalhe/261445", " Produtos Diversos Capas Plasticas (100) Livro Hora de Brincar (20)")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350,00</t>
        </is>
      </c>
      <c r="F169" s="4" t="inlineStr">
        <is>
          <t>20.00</t>
        </is>
      </c>
    </row>
    <row collapsed="false" customFormat="false" customHeight="false" hidden="false" ht="12.1" outlineLevel="0" r="170">
      <c r="A170" s="5" t="s">
        <f>=HYPERLINK("https://www.leilaoonline.net/lote/detalhe/261444", "160")</f>
      </c>
      <c r="B170" s="4" t="s">
        <f>=HYPERLINK("https://www.leilaoonline.net/lote/detalhe/261444", " Teclado Slim Multilaser Conexao PS2 25 Unidades")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430,00</t>
        </is>
      </c>
      <c r="F170" s="4" t="inlineStr">
        <is>
          <t>20.00</t>
        </is>
      </c>
    </row>
    <row collapsed="false" customFormat="false" customHeight="false" hidden="false" ht="12.1" outlineLevel="0" r="171">
      <c r="A171" s="5" t="s">
        <f>=HYPERLINK("https://www.leilaoonline.net/lote/detalhe/261443", "161")</f>
      </c>
      <c r="B171" s="4" t="s">
        <f>=HYPERLINK("https://www.leilaoonline.net/lote/detalhe/261443", " Teclado Slim Multilaser Conexao PS2 25 Unidades")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430,00</t>
        </is>
      </c>
      <c r="F171" s="4" t="inlineStr">
        <is>
          <t>20.00</t>
        </is>
      </c>
    </row>
    <row collapsed="false" customFormat="false" customHeight="false" hidden="false" ht="12.1" outlineLevel="0" r="172">
      <c r="A172" s="5" t="s">
        <f>=HYPERLINK("https://www.leilaoonline.net/lote/detalhe/261440", "162")</f>
      </c>
      <c r="B172" s="4" t="s">
        <f>=HYPERLINK("https://www.leilaoonline.net/lote/detalhe/261440", " 05 Caixa de Apontador Marca Winner Formato Peixinho 12Pote x72 total 360uni")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360,00</t>
        </is>
      </c>
      <c r="F172" s="4" t="inlineStr">
        <is>
          <t>20.00</t>
        </is>
      </c>
    </row>
    <row collapsed="false" customFormat="false" customHeight="false" hidden="false" ht="12.1" outlineLevel="0" r="173">
      <c r="A173" s="5" t="s">
        <f>=HYPERLINK("https://www.leilaoonline.net/lote/detalhe/261442", "163")</f>
      </c>
      <c r="B173" s="4" t="s">
        <f>=HYPERLINK("https://www.leilaoonline.net/lote/detalhe/261442", " Bobinas Couche 60x100 Gatinhos 20 unidades")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1.000,00</t>
        </is>
      </c>
      <c r="F173" s="4" t="inlineStr">
        <is>
          <t>20.00</t>
        </is>
      </c>
    </row>
    <row collapsed="false" customFormat="false" customHeight="false" hidden="false" ht="12.1" outlineLevel="0" r="174">
      <c r="A174" s="5" t="s">
        <f>=HYPERLINK("https://www.leilaoonline.net/lote/detalhe/261446", "164")</f>
      </c>
      <c r="B174" s="4" t="s">
        <f>=HYPERLINK("https://www.leilaoonline.net/lote/detalhe/261446", " Bobinas Couche 60x100 Gatinhos 10 unidades Trem 10 unidades")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1.000,00</t>
        </is>
      </c>
      <c r="F174" s="4" t="inlineStr">
        <is>
          <t>20.00</t>
        </is>
      </c>
    </row>
    <row collapsed="false" customFormat="false" customHeight="false" hidden="false" ht="12.1" outlineLevel="0" r="175">
      <c r="A175" s="5" t="s">
        <f>=HYPERLINK("https://www.leilaoonline.net/lote/detalhe/261448", "165")</f>
      </c>
      <c r="B175" s="4" t="s">
        <f>=HYPERLINK("https://www.leilaoonline.net/lote/detalhe/261448", " Bobinas Couche 60x100 Gatinhos 10 unidades Azul 10 unidades")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1.000,00</t>
        </is>
      </c>
      <c r="F175" s="4" t="inlineStr">
        <is>
          <t>20.00</t>
        </is>
      </c>
    </row>
    <row collapsed="false" customFormat="false" customHeight="false" hidden="false" ht="12.1" outlineLevel="0" r="176">
      <c r="A176" s="5" t="s">
        <f>=HYPERLINK("https://www.leilaoonline.net/lote/detalhe/261450", "166")</f>
      </c>
      <c r="B176" s="4" t="s">
        <f>=HYPERLINK("https://www.leilaoonline.net/lote/detalhe/261450", " Kit com 300 unidades (Canetas Lapis Etc)")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600,00</t>
        </is>
      </c>
      <c r="F176" s="4" t="inlineStr">
        <is>
          <t>20.00</t>
        </is>
      </c>
    </row>
    <row collapsed="false" customFormat="false" customHeight="false" hidden="false" ht="12.1" outlineLevel="0" r="177">
      <c r="A177" s="5" t="s">
        <f>=HYPERLINK("https://www.leilaoonline.net/lote/detalhe/261447", "167")</f>
      </c>
      <c r="B177" s="4" t="s">
        <f>=HYPERLINK("https://www.leilaoonline.net/lote/detalhe/261447", " Kit com 300 unidades (Canetas Lapis Etc)")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600,00</t>
        </is>
      </c>
      <c r="F177" s="4" t="inlineStr">
        <is>
          <t>20.00</t>
        </is>
      </c>
    </row>
    <row collapsed="false" customFormat="false" customHeight="false" hidden="false" ht="12.1" outlineLevel="0" r="178">
      <c r="A178" s="5" t="s">
        <f>=HYPERLINK("https://www.leilaoonline.net/lote/detalhe/261534", "168")</f>
      </c>
      <c r="B178" s="4" t="s">
        <f>=HYPERLINK("https://www.leilaoonline.net/lote/detalhe/261534", " Folhas p Encapar 105 Pct c/5 Folhas Porta Objeto 27 Estojo Porta Objetos 7")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130,00</t>
        </is>
      </c>
      <c r="F178" s="4" t="inlineStr">
        <is>
          <t>20.00</t>
        </is>
      </c>
    </row>
    <row collapsed="false" customFormat="false" customHeight="false" hidden="false" ht="12.1" outlineLevel="0" r="179">
      <c r="A179" s="5" t="s">
        <f>=HYPERLINK("https://www.leilaoonline.net/lote/detalhe/261451", "169")</f>
      </c>
      <c r="B179" s="4" t="s">
        <f>=HYPERLINK("https://www.leilaoonline.net/lote/detalhe/261451", " Folhas p Encapar 120 Pct c/5Folhas Fita Metal 03 Cxs c/48 Prata Vermelho/")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1.600,00</t>
        </is>
      </c>
      <c r="F179" s="4" t="inlineStr">
        <is>
          <t>20.00</t>
        </is>
      </c>
    </row>
    <row collapsed="false" customFormat="false" customHeight="false" hidden="false" ht="12.1" outlineLevel="0" r="180">
      <c r="A180" s="5" t="s">
        <f>=HYPERLINK("https://www.leilaoonline.net/lote/detalhe/261540", "170")</f>
      </c>
      <c r="B180" s="4" t="s">
        <f>=HYPERLINK("https://www.leilaoonline.net/lote/detalhe/261540", " Laco Facil Varios Modelos 800 Pacotes c/10")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1.200,00</t>
        </is>
      </c>
      <c r="F180" s="4" t="inlineStr">
        <is>
          <t>20.00</t>
        </is>
      </c>
    </row>
    <row collapsed="false" customFormat="false" customHeight="false" hidden="false" ht="12.1" outlineLevel="0" r="181">
      <c r="A181" s="5" t="s">
        <f>=HYPERLINK("https://www.leilaoonline.net/lote/detalhe/261452", "171")</f>
      </c>
      <c r="B181" s="4" t="s">
        <f>=HYPERLINK("https://www.leilaoonline.net/lote/detalhe/261452", " Laco Facil Varios Modelos 475 Pacotes c/10 Folhas para Encapar 60Pct c/5 folhas")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1.400,00</t>
        </is>
      </c>
      <c r="F181" s="4" t="inlineStr">
        <is>
          <t>20.00</t>
        </is>
      </c>
    </row>
    <row collapsed="false" customFormat="false" customHeight="false" hidden="false" ht="12.1" outlineLevel="0" r="182">
      <c r="A182" s="5" t="s">
        <f>=HYPERLINK("https://www.leilaoonline.net/lote/detalhe/261455", "172")</f>
      </c>
      <c r="B182" s="4" t="s">
        <f>=HYPERLINK("https://www.leilaoonline.net/lote/detalhe/261455", " Caixa Papelao Vinho Duplo 45 Pacotes 16.5x33x8 Cromus c/10")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900,00</t>
        </is>
      </c>
      <c r="F182" s="4" t="inlineStr">
        <is>
          <t>20.00</t>
        </is>
      </c>
    </row>
    <row collapsed="false" customFormat="false" customHeight="false" hidden="false" ht="12.1" outlineLevel="0" r="183">
      <c r="A183" s="5" t="s">
        <f>=HYPERLINK("https://www.leilaoonline.net/lote/detalhe/261453", "173")</f>
      </c>
      <c r="B183" s="4" t="s">
        <f>=HYPERLINK("https://www.leilaoonline.net/lote/detalhe/261453", " Caixa Papelao Vinho Duplo 45 Pacotes 16.5x33x8 Cromus c/10")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900,00</t>
        </is>
      </c>
      <c r="F183" s="4" t="inlineStr">
        <is>
          <t>20.00</t>
        </is>
      </c>
    </row>
    <row collapsed="false" customFormat="false" customHeight="false" hidden="false" ht="12.1" outlineLevel="0" r="184">
      <c r="A184" s="5" t="s">
        <f>=HYPERLINK("https://www.leilaoonline.net/lote/detalhe/261454", "174")</f>
      </c>
      <c r="B184" s="4" t="s">
        <f>=HYPERLINK("https://www.leilaoonline.net/lote/detalhe/261454", " Bobinas Couche 60x100 Gatinhos 11 unidades Azul 9 unidades")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1.000,00</t>
        </is>
      </c>
      <c r="F184" s="4" t="inlineStr">
        <is>
          <t>20.00</t>
        </is>
      </c>
    </row>
    <row collapsed="false" customFormat="false" customHeight="false" hidden="false" ht="12.1" outlineLevel="0" r="185">
      <c r="A185" s="5" t="s">
        <f>=HYPERLINK("https://www.leilaoonline.net/lote/detalhe/261456", "175")</f>
      </c>
      <c r="B185" s="4" t="s">
        <f>=HYPERLINK("https://www.leilaoonline.net/lote/detalhe/261456", " Gandola Usada C1.50xL0.80xALT1.00 2 unidades")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400,00</t>
        </is>
      </c>
      <c r="F185" s="4" t="inlineStr">
        <is>
          <t>20.00</t>
        </is>
      </c>
    </row>
    <row collapsed="false" customFormat="false" customHeight="false" hidden="false" ht="12.1" outlineLevel="0" r="186">
      <c r="A186" s="5" t="s">
        <f>=HYPERLINK("https://www.leilaoonline.net/lote/detalhe/261458", "176")</f>
      </c>
      <c r="B186" s="4" t="s">
        <f>=HYPERLINK("https://www.leilaoonline.net/lote/detalhe/261458", " Mesa Corrida para Estamparia com Estrutura de Ferro Medida 1.60 Larx 8.20 Com")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6.000,00</t>
        </is>
      </c>
      <c r="F186" s="4" t="inlineStr">
        <is>
          <t>20.00</t>
        </is>
      </c>
    </row>
    <row collapsed="false" customFormat="false" customHeight="false" hidden="false" ht="12.1" outlineLevel="0" r="187">
      <c r="A187" s="5" t="s">
        <f>=HYPERLINK("https://www.leilaoonline.net/lote/detalhe/261457", "177")</f>
      </c>
      <c r="B187" s="4" t="s">
        <f>=HYPERLINK("https://www.leilaoonline.net/lote/detalhe/261457", " Mesas de Estamparia com 12 Berços Termicos cada Est toda de Ferro c Berços Termicos Sobressalentes de Varias Medidas")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20.000,00</t>
        </is>
      </c>
      <c r="F187" s="4" t="inlineStr">
        <is>
          <t>20.00</t>
        </is>
      </c>
    </row>
    <row collapsed="false" customFormat="false" customHeight="false" hidden="false" ht="12.1" outlineLevel="0" r="188">
      <c r="A188" s="5" t="s">
        <f>=HYPERLINK("https://www.leilaoonline.net/lote/detalhe/261463", "178")</f>
      </c>
      <c r="B188" s="4" t="s">
        <f>=HYPERLINK("https://www.leilaoonline.net/lote/detalhe/261463", " Arara Guande 3,70x2.00")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500,00</t>
        </is>
      </c>
      <c r="F188" s="4" t="inlineStr">
        <is>
          <t>20.00</t>
        </is>
      </c>
    </row>
    <row collapsed="false" customFormat="false" customHeight="false" hidden="false" ht="12.1" outlineLevel="0" r="189">
      <c r="A189" s="5" t="s">
        <f>=HYPERLINK("https://www.leilaoonline.net/lote/detalhe/261460", "179")</f>
      </c>
      <c r="B189" s="4" t="s">
        <f>=HYPERLINK("https://www.leilaoonline.net/lote/detalhe/261460", " Cabides de Acrilico 500 Pecas")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200,00</t>
        </is>
      </c>
      <c r="F189" s="4" t="inlineStr">
        <is>
          <t>20.00</t>
        </is>
      </c>
    </row>
    <row collapsed="false" customFormat="false" customHeight="false" hidden="false" ht="12.1" outlineLevel="0" r="190">
      <c r="A190" s="5" t="s">
        <f>=HYPERLINK("https://www.leilaoonline.net/lote/detalhe/261459", "180")</f>
      </c>
      <c r="B190" s="4" t="s">
        <f>=HYPERLINK("https://www.leilaoonline.net/lote/detalhe/261459", " Cesto Desmontavel 60x70x80")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1.000,00</t>
        </is>
      </c>
      <c r="F190" s="4" t="inlineStr">
        <is>
          <t>20.00</t>
        </is>
      </c>
    </row>
    <row collapsed="false" customFormat="false" customHeight="false" hidden="false" ht="12.1" outlineLevel="0" r="191">
      <c r="A191" s="5" t="s">
        <f>=HYPERLINK("https://www.leilaoonline.net/lote/detalhe/261461", "181")</f>
      </c>
      <c r="B191" s="4" t="s">
        <f>=HYPERLINK("https://www.leilaoonline.net/lote/detalhe/261461", " Madeira Perola 6 vigas 2.20x0.15x0.05")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200,00</t>
        </is>
      </c>
      <c r="F191" s="4" t="inlineStr">
        <is>
          <t>20.00</t>
        </is>
      </c>
    </row>
    <row collapsed="false" customFormat="false" customHeight="false" hidden="false" ht="12.1" outlineLevel="0" r="192">
      <c r="A192" s="5" t="s">
        <f>=HYPERLINK("https://www.leilaoonline.net/lote/detalhe/261462", "182")</f>
      </c>
      <c r="B192" s="4" t="s">
        <f>=HYPERLINK("https://www.leilaoonline.net/lote/detalhe/261462", " madeira Perola 13 vigas 1.20x0.15x0.05")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300,00</t>
        </is>
      </c>
      <c r="F192" s="4" t="inlineStr">
        <is>
          <t>20.00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2026-03-25T13:19:29.00Z</dcterms:created>
  <dc:creator>Tellks Tecnologia</dc:creator>
  <cp:revision>0</cp:revision>
</cp:coreProperties>
</file>