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VOLTA ÀS AULAS: MATERIAIS ESCOLARES E PAPELARIA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=HYPERLINK("https://www.leilaoonline.net/lote/detalhe/263103", "001")</f>
      </c>
      <c r="B11" s="4" t="s">
        <f>=HYPERLINK("https://www.leilaoonline.net/lote/detalhe/263103", " Dicionario Escolar Espanhol Com CD Rom c/100 unidades")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1.275,00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=HYPERLINK("https://www.leilaoonline.net/lote/detalhe/263107", "002")</f>
      </c>
      <c r="B12" s="4" t="s">
        <f>=HYPERLINK("https://www.leilaoonline.net/lote/detalhe/263107", " Dicionario Escolar Espanhol Com CD Rom c/100 unidades")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1.275,00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=HYPERLINK("https://www.leilaoonline.net/lote/detalhe/263101", "003")</f>
      </c>
      <c r="B13" s="4" t="s">
        <f>=HYPERLINK("https://www.leilaoonline.net/lote/detalhe/263101", " Dicionario Escolar Espanhol Com CD Rom c/100 unidades")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1.275,00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=HYPERLINK("https://www.leilaoonline.net/lote/detalhe/263095", "004")</f>
      </c>
      <c r="B14" s="4" t="s">
        <f>=HYPERLINK("https://www.leilaoonline.net/lote/detalhe/263095", " Dicionario Escolar Espanhol Com CD Rom c/100 unidades")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1.275,00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=HYPERLINK("https://www.leilaoonline.net/lote/detalhe/263099", "005")</f>
      </c>
      <c r="B15" s="4" t="s">
        <f>=HYPERLINK("https://www.leilaoonline.net/lote/detalhe/263099", " Dicionario Escolar Ingles Michaelis c/56 unidades")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715,00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=HYPERLINK("https://www.leilaoonline.net/lote/detalhe/263111", "006")</f>
      </c>
      <c r="B16" s="4" t="s">
        <f>=HYPERLINK("https://www.leilaoonline.net/lote/detalhe/263111", " Dicionario Escolar Ingles Michaelis c/56 unidades")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715,00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=HYPERLINK("https://www.leilaoonline.net/lote/detalhe/263102", "007")</f>
      </c>
      <c r="B17" s="4" t="s">
        <f>=HYPERLINK("https://www.leilaoonline.net/lote/detalhe/263102", " Dicionario Escolar Lingua Portuguesa Scottini c/20 Frances c40 e Italiano Michaelis c/40 unidades")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1.275,00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=HYPERLINK("https://www.leilaoonline.net/lote/detalhe/263096", "008")</f>
      </c>
      <c r="B18" s="4" t="s">
        <f>=HYPERLINK("https://www.leilaoonline.net/lote/detalhe/263096", " Dicionario Escolar Frances Michaelis c/100 undades")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1.275,00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=HYPERLINK("https://www.leilaoonline.net/lote/detalhe/263113", "009")</f>
      </c>
      <c r="B19" s="4" t="s">
        <f>=HYPERLINK("https://www.leilaoonline.net/lote/detalhe/263113", " Dicionario Escolar Frances Michaelis c/100 unidades")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1.275,00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=HYPERLINK("https://www.leilaoonline.net/lote/detalhe/263104", "010")</f>
      </c>
      <c r="B20" s="4" t="s">
        <f>=HYPERLINK("https://www.leilaoonline.net/lote/detalhe/263104", " Dicionario Escolar Frances Michaelis c/100 unidades")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1.275,00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=HYPERLINK("https://www.leilaoonline.net/lote/detalhe/263105", "011")</f>
      </c>
      <c r="B21" s="4" t="s">
        <f>=HYPERLINK("https://www.leilaoonline.net/lote/detalhe/263105", " Dicionario Escolar Italiano Michaelis c/100 unidades")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1.275,00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=HYPERLINK("https://www.leilaoonline.net/lote/detalhe/263109", "012")</f>
      </c>
      <c r="B22" s="4" t="s">
        <f>=HYPERLINK("https://www.leilaoonline.net/lote/detalhe/263109", " Dicionario Escolar Italiano Michaelis c/100 undades")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1.275,00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=HYPERLINK("https://www.leilaoonline.net/lote/detalhe/263108", "013")</f>
      </c>
      <c r="B23" s="4" t="s">
        <f>=HYPERLINK("https://www.leilaoonline.net/lote/detalhe/263108", " Dicionario Escolar Italiano Michaelis c/100 unidades")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1.275,00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=HYPERLINK("https://www.leilaoonline.net/lote/detalhe/263112", "014")</f>
      </c>
      <c r="B24" s="4" t="s">
        <f>=HYPERLINK("https://www.leilaoonline.net/lote/detalhe/263112", " Minidicionario Escolar Espanhol Michaelis c/17-Escolar Ingles c/8 Espanhol c/75 unidades")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1.020,00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=HYPERLINK("https://www.leilaoonline.net/lote/detalhe/263106", "015")</f>
      </c>
      <c r="B25" s="4" t="s">
        <f>=HYPERLINK("https://www.leilaoonline.net/lote/detalhe/263106", " 05 Caixa de Apontador Marca Winner Formato Peixinho 12Pote x72 total 360 unidades")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310,00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=HYPERLINK("https://www.leilaoonline.net/lote/detalhe/263114", "016")</f>
      </c>
      <c r="B26" s="4" t="s">
        <f>=HYPERLINK("https://www.leilaoonline.net/lote/detalhe/263114", " 05 Caixa de Apontador Marca Winner Formato Peixinho 12Pote x72 total 360 unidades")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310,00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=HYPERLINK("https://www.leilaoonline.net/lote/detalhe/263098", "017")</f>
      </c>
      <c r="B27" s="4" t="s">
        <f>=HYPERLINK("https://www.leilaoonline.net/lote/detalhe/263098", " 05 Caixa de Apontador Marca Winner Formato Peixinho 12Pote x72 total 360 unidades")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310,00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=HYPERLINK("https://www.leilaoonline.net/lote/detalhe/263110", "018")</f>
      </c>
      <c r="B28" s="4" t="s">
        <f>=HYPERLINK("https://www.leilaoonline.net/lote/detalhe/263110", " Pacote com 1.000 unidades Lapis Preto")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765,00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=HYPERLINK("https://www.leilaoonline.net/lote/detalhe/263097", "019")</f>
      </c>
      <c r="B29" s="4" t="s">
        <f>=HYPERLINK("https://www.leilaoonline.net/lote/detalhe/263097", " Pacote com 800 unidades Lapis Preto 200 Lapis Azul")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765,00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=HYPERLINK("https://www.leilaoonline.net/lote/detalhe/263100", "020")</f>
      </c>
      <c r="B30" s="4" t="s">
        <f>=HYPERLINK("https://www.leilaoonline.net/lote/detalhe/263100", " Livro de Gramatica Escolar da Lingua Portuguesa com Nova Ortografia c/80 unidades")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540,00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=HYPERLINK("https://www.leilaoonline.net/lote/detalhe/263180", "021")</f>
      </c>
      <c r="B31" s="4" t="s">
        <f>=HYPERLINK("https://www.leilaoonline.net/lote/detalhe/263180", " Avental Escolar Transparente(112) Azul(121) Amarelo(100) total 333 unidades")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550,00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=HYPERLINK("https://www.leilaoonline.net/lote/detalhe/264481", "022")</f>
      </c>
      <c r="B32" s="4" t="s">
        <f>=HYPERLINK("https://www.leilaoonline.net/lote/detalhe/264481", " Livro Arte Para Colorir c/20 As cores da Imaginacao c/20 - total 40unidades")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=HYPERLINK("https://www.leilaoonline.net/lote/detalhe/263132", "023")</f>
      </c>
      <c r="B33" s="4" t="s">
        <f>=HYPERLINK("https://www.leilaoonline.net/lote/detalhe/263132", " Livro Arte Para Colorir c/50 unidades")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550,00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=HYPERLINK("https://www.leilaoonline.net/lote/detalhe/263126", "024")</f>
      </c>
      <c r="B34" s="4" t="s">
        <f>=HYPERLINK("https://www.leilaoonline.net/lote/detalhe/263126", " Livro Gramatica da Lingua Portuguesa Fi=undamental c/40 unidades")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340,00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=HYPERLINK("https://www.leilaoonline.net/lote/detalhe/264482", "025")</f>
      </c>
      <c r="B35" s="4" t="s">
        <f>=HYPERLINK("https://www.leilaoonline.net/lote/detalhe/264482", " Caderno Cartografia Milimetrado 200x275x 48 Folhas c/120 unidades")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=HYPERLINK("https://www.leilaoonline.net/lote/detalhe/264488", "026")</f>
      </c>
      <c r="B36" s="4" t="s">
        <f>=HYPERLINK("https://www.leilaoonline.net/lote/detalhe/264488", " Caderno Cartografia Milimetrado 200x275x 48 Folhas c/120 unidades")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=HYPERLINK("https://www.leilaoonline.net/lote/detalhe/264485", "027")</f>
      </c>
      <c r="B37" s="4" t="s">
        <f>=HYPERLINK("https://www.leilaoonline.net/lote/detalhe/264485", " Caderno Cartografia Milimetrado 200x275x 48 Folhas c/40 unidades - 2 Modelos de Cardeno")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=HYPERLINK("https://www.leilaoonline.net/lote/detalhe/263197", "028")</f>
      </c>
      <c r="B38" s="4" t="s">
        <f>=HYPERLINK("https://www.leilaoonline.net/lote/detalhe/263197", " Caderno Desenho e Cartografia c/Seda 200x275x 48 Folhas c/40 unidades")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170,00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=HYPERLINK("https://www.leilaoonline.net/lote/detalhe/263134", "029")</f>
      </c>
      <c r="B39" s="4" t="s">
        <f>=HYPERLINK("https://www.leilaoonline.net/lote/detalhe/263134", " Caderno Desenho e Cartografia c/Seda 200x275x 48 Folhas c/40 unidades")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170,00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=HYPERLINK("https://www.leilaoonline.net/lote/detalhe/263169", "030")</f>
      </c>
      <c r="B40" s="4" t="s">
        <f>=HYPERLINK("https://www.leilaoonline.net/lote/detalhe/263169", " Caderno Cartografia Santos F.C 200x275x 96 Folhas c/34 unidades - 3 Modelos Diferentes")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765,00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=HYPERLINK("https://www.leilaoonline.net/lote/detalhe/263204", "031")</f>
      </c>
      <c r="B41" s="4" t="s">
        <f>=HYPERLINK("https://www.leilaoonline.net/lote/detalhe/263204", " Caderno Cartografia Santos F.C 200x275x 96 Folhas c/34 unidades - 3 Modelos Diferentes")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765,00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=HYPERLINK("https://www.leilaoonline.net/lote/detalhe/263215", "032")</f>
      </c>
      <c r="B42" s="4" t="s">
        <f>=HYPERLINK("https://www.leilaoonline.net/lote/detalhe/263215", " Caderno Cartografia Santos F.C 200x275x 96 Folhas c/34 - unidades - 3 Modelos Diferentes")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765,00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=HYPERLINK("https://www.leilaoonline.net/lote/detalhe/263205", "033")</f>
      </c>
      <c r="B43" s="4" t="s">
        <f>=HYPERLINK("https://www.leilaoonline.net/lote/detalhe/263205", " Caderno Santos F.C 200x275x 96 Folhas c/34 undades - 2 Modelos Diferentes")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850,00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=HYPERLINK("https://www.leilaoonline.net/lote/detalhe/263195", "034")</f>
      </c>
      <c r="B44" s="4" t="s">
        <f>=HYPERLINK("https://www.leilaoonline.net/lote/detalhe/263195", " Caderno Santos F.C 200x275x 96 Folhas c/34 unidades - 2 Modelos Diferentes")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850,00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=HYPERLINK("https://www.leilaoonline.net/lote/detalhe/263203", "035")</f>
      </c>
      <c r="B45" s="4" t="s">
        <f>=HYPERLINK("https://www.leilaoonline.net/lote/detalhe/263203", " Caderno Santos F.C 200x275x 96 Folhas c/34 unidades - 2 Modelos Diferentes")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850,00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=HYPERLINK("https://www.leilaoonline.net/lote/detalhe/263209", "036")</f>
      </c>
      <c r="B46" s="4" t="s">
        <f>=HYPERLINK("https://www.leilaoonline.net/lote/detalhe/263209", " Caderno São Paulo F.C 200x275x 96 Folhas c/24 unidades - 4 Modelos Diferentes")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595,00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=HYPERLINK("https://www.leilaoonline.net/lote/detalhe/263199", "037")</f>
      </c>
      <c r="B47" s="4" t="s">
        <f>=HYPERLINK("https://www.leilaoonline.net/lote/detalhe/263199", " Caderno S.E Palmeiras 140x202x 96 Folhas c/30 unidades - 4 Modelos Diferentes")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765,00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=HYPERLINK("https://www.leilaoonline.net/lote/detalhe/263206", "038")</f>
      </c>
      <c r="B48" s="4" t="s">
        <f>=HYPERLINK("https://www.leilaoonline.net/lote/detalhe/263206", " Caderno S.E Palmeiras 140x202x 96 Folhas c/30 unidades - 4 Modelos Diferentes")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765,00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=HYPERLINK("https://www.leilaoonline.net/lote/detalhe/263198", "039")</f>
      </c>
      <c r="B49" s="4" t="s">
        <f>=HYPERLINK("https://www.leilaoonline.net/lote/detalhe/263198", " Caderno Desenho 200x140mm 40 Folhas Bichos Circo Desenho 18 Pcts c/360 unidades")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595,00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=HYPERLINK("https://www.leilaoonline.net/lote/detalhe/263200", "040")</f>
      </c>
      <c r="B50" s="4" t="s">
        <f>=HYPERLINK("https://www.leilaoonline.net/lote/detalhe/263200", " Caderno Desenho 200x140mm 40 Folhas Bichos Circo Desenho 18 Pcts c/360 unidades")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595,00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=HYPERLINK("https://www.leilaoonline.net/lote/detalhe/263196", "041")</f>
      </c>
      <c r="B51" s="4" t="s">
        <f>=HYPERLINK("https://www.leilaoonline.net/lote/detalhe/263196", " Caderno Desenho 200x140mm 40 Folhas Bichos Circo Desenho 18 Pcts c/360 unidades")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595,00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=HYPERLINK("https://www.leilaoonline.net/lote/detalhe/263201", "042")</f>
      </c>
      <c r="B52" s="4" t="s">
        <f>=HYPERLINK("https://www.leilaoonline.net/lote/detalhe/263201", " Regua de MDF 30cm Cagema 15 Pcts c/180 unidades")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595,00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=HYPERLINK("https://www.leilaoonline.net/lote/detalhe/264486", "043")</f>
      </c>
      <c r="B53" s="4" t="s">
        <f>=HYPERLINK("https://www.leilaoonline.net/lote/detalhe/264486", " Regua de MDF 30cm Cagema 15 Pcts c/180 unidades")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=HYPERLINK("https://www.leilaoonline.net/lote/detalhe/263202", "044")</f>
      </c>
      <c r="B54" s="4" t="s">
        <f>=HYPERLINK("https://www.leilaoonline.net/lote/detalhe/263202", " Regua de MDF 30cm Cagema 15 Pcts c/180 unidades")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595,00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=HYPERLINK("https://www.leilaoonline.net/lote/detalhe/264487", "045")</f>
      </c>
      <c r="B55" s="4" t="s">
        <f>=HYPERLINK("https://www.leilaoonline.net/lote/detalhe/264487", " Lapis de Cera Estaca Acrilex 50 caixas com 12 Unidades Cores Diversas")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=HYPERLINK("https://www.leilaoonline.net/lote/detalhe/263214", "046")</f>
      </c>
      <c r="B56" s="4" t="s">
        <f>=HYPERLINK("https://www.leilaoonline.net/lote/detalhe/263214", " Lapis de Cera Estaca Acrilex 50 caixas com 12 Unidades Cores Diversas")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170,00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=HYPERLINK("https://www.leilaoonline.net/lote/detalhe/263213", "047")</f>
      </c>
      <c r="B57" s="4" t="s">
        <f>=HYPERLINK("https://www.leilaoonline.net/lote/detalhe/263213", " Lapis Estaca de Cera Lyra Cores Preto 95 Caixas com 12 Unidades Cores Diversas")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360,00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=HYPERLINK("https://www.leilaoonline.net/lote/detalhe/263210", "048")</f>
      </c>
      <c r="B58" s="4" t="s">
        <f>=HYPERLINK("https://www.leilaoonline.net/lote/detalhe/263210", " Apontador Bicho do Lago 21 Caixas com 12 Unidades cada")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1.275,00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=HYPERLINK("https://www.leilaoonline.net/lote/detalhe/264489", "049")</f>
      </c>
      <c r="B59" s="4" t="s">
        <f>=HYPERLINK("https://www.leilaoonline.net/lote/detalhe/264489", " Caneta Marca Texto 13 Caixas com 12 Unidades Cada")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=HYPERLINK("https://www.leilaoonline.net/lote/detalhe/264493", "050")</f>
      </c>
      <c r="B60" s="4" t="s">
        <f>=HYPERLINK("https://www.leilaoonline.net/lote/detalhe/264493", " Lapis de Cor Crayola 25 Caixas com 12 Unidades Cada")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=HYPERLINK("https://www.leilaoonline.net/lote/detalhe/264490", "051")</f>
      </c>
      <c r="B61" s="4" t="s">
        <f>=HYPERLINK("https://www.leilaoonline.net/lote/detalhe/264490", " Fabel Caster Ecolapis 48 Caixas com 36 Unidades cada")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=HYPERLINK("https://www.leilaoonline.net/lote/detalhe/264494", "052")</f>
      </c>
      <c r="B62" s="4" t="s">
        <f>=HYPERLINK("https://www.leilaoonline.net/lote/detalhe/264494", " Fabel Caster Ecolapis 48 Caixas com 36 Unidades cada")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=HYPERLINK("https://www.leilaoonline.net/lote/detalhe/264496", "053")</f>
      </c>
      <c r="B63" s="4" t="s">
        <f>=HYPERLINK("https://www.leilaoonline.net/lote/detalhe/264496", " Apontador Simples Redondo 59 Caixas com 24 Unidades cada")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=HYPERLINK("https://www.leilaoonline.net/lote/detalhe/263217", "054")</f>
      </c>
      <c r="B64" s="4" t="s">
        <f>=HYPERLINK("https://www.leilaoonline.net/lote/detalhe/263217", " Cola Colorida Maripel 23 Caixas com 4 unidades cada")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=HYPERLINK("https://www.leilaoonline.net/lote/detalhe/263208", "055")</f>
      </c>
      <c r="B65" s="4" t="s">
        <f>=HYPERLINK("https://www.leilaoonline.net/lote/detalhe/263208", " Maped Borracha 28 Caixas com 20 unidades")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1.190,00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=HYPERLINK("https://www.leilaoonline.net/lote/detalhe/263207", "056")</f>
      </c>
      <c r="B66" s="4" t="s">
        <f>=HYPERLINK("https://www.leilaoonline.net/lote/detalhe/263207", " Maped Borracha 28 Caixas com 20 unidades")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1.190,00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=HYPERLINK("https://www.leilaoonline.net/lote/detalhe/263216", "057")</f>
      </c>
      <c r="B67" s="4" t="s">
        <f>=HYPERLINK("https://www.leilaoonline.net/lote/detalhe/263216", " Maped Borracha 11 Caixas com 36 Unidades")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680,00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=HYPERLINK("https://www.leilaoonline.net/lote/detalhe/263211", "058")</f>
      </c>
      <c r="B68" s="4" t="s">
        <f>=HYPERLINK("https://www.leilaoonline.net/lote/detalhe/263211", " Giz de Colorir Bic Evolution 53 caixas com 24 unidades cada")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850,00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=HYPERLINK("https://www.leilaoonline.net/lote/detalhe/264491", "059")</f>
      </c>
      <c r="B69" s="4" t="s">
        <f>=HYPERLINK("https://www.leilaoonline.net/lote/detalhe/264491", " Caneta Esferografica Cis Jet Rt Retratil 1.0 46 Caixas com 12 Unidades cada")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=HYPERLINK("https://www.leilaoonline.net/lote/detalhe/264495", "060")</f>
      </c>
      <c r="B70" s="4" t="s">
        <f>=HYPERLINK("https://www.leilaoonline.net/lote/detalhe/264495", " Lapis Cis Preto e Violeta 32 Caixas com 12 unidades cada")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230,00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=HYPERLINK("https://www.leilaoonline.net/lote/detalhe/264492", "061")</f>
      </c>
      <c r="B71" s="4" t="s">
        <f>=HYPERLINK("https://www.leilaoonline.net/lote/detalhe/264492", "Conjunto de esquadros acrinil - 80 peças")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=HYPERLINK("https://www.leilaoonline.net/lote/detalhe/263222", "062")</f>
      </c>
      <c r="B72" s="4" t="s">
        <f>=HYPERLINK("https://www.leilaoonline.net/lote/detalhe/263222", " Marcadores Sharpie 44 Caixas com 12 unidade cada Verde Laranja")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1.700,00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=HYPERLINK("https://www.leilaoonline.net/lote/detalhe/263212", "063")</f>
      </c>
      <c r="B73" s="4" t="s">
        <f>=HYPERLINK("https://www.leilaoonline.net/lote/detalhe/263212", " Marcadores Sharpie 44 Caixas com 12 unidade cada Verde Laranja")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1.700,00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=HYPERLINK("https://www.leilaoonline.net/lote/detalhe/263219", "064")</f>
      </c>
      <c r="B74" s="4" t="s">
        <f>=HYPERLINK("https://www.leilaoonline.net/lote/detalhe/263219", " Grafites para Lapiseira Potominas 1.6mm 22 Caixas c/12 c 06 Grafites")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765,00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=HYPERLINK("https://www.leilaoonline.net/lote/detalhe/263227", "065")</f>
      </c>
      <c r="B75" s="4" t="s">
        <f>=HYPERLINK("https://www.leilaoonline.net/lote/detalhe/263227", " Grafites para Lapiseira Potominas 1.6mm 22 Caixas c/12 c 06 Grafites")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765,00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=HYPERLINK("https://www.leilaoonline.net/lote/detalhe/263223", "066")</f>
      </c>
      <c r="B76" s="4" t="s">
        <f>=HYPERLINK("https://www.leilaoonline.net/lote/detalhe/263223", " Color Peps Long Life Maped 30 Caixas com 24 Unidades")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765,00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=HYPERLINK("https://www.leilaoonline.net/lote/detalhe/263224", "067")</f>
      </c>
      <c r="B77" s="4" t="s">
        <f>=HYPERLINK("https://www.leilaoonline.net/lote/detalhe/263224", " Color Peps Long Life Maped 30 Caixas com 24 Unidades")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765,00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=HYPERLINK("https://www.leilaoonline.net/lote/detalhe/263228", "068")</f>
      </c>
      <c r="B78" s="4" t="s">
        <f>=HYPERLINK("https://www.leilaoonline.net/lote/detalhe/263228", " Uti Guti O Grande Construtor e Minha Fazenda com 10 Caixas")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140,00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=HYPERLINK("https://www.leilaoonline.net/lote/detalhe/263220", "069")</f>
      </c>
      <c r="B79" s="4" t="s">
        <f>=HYPERLINK("https://www.leilaoonline.net/lote/detalhe/263220", " Brincando e Cantando Quebra Cabeça com 120 Livros")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1.020,00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=HYPERLINK("https://www.leilaoonline.net/lote/detalhe/263218", "070")</f>
      </c>
      <c r="B80" s="4" t="s">
        <f>=HYPERLINK("https://www.leilaoonline.net/lote/detalhe/263218", " Brincando e Cantando Quebra Cabeça com 120 Livros")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1.020,00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=HYPERLINK("https://www.leilaoonline.net/lote/detalhe/264497", "071")</f>
      </c>
      <c r="B81" s="4" t="s">
        <f>=HYPERLINK("https://www.leilaoonline.net/lote/detalhe/264497", " Borracha 60 Make Caixa c60 Unidade 80 Caixas")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950,00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=HYPERLINK("https://www.leilaoonline.net/lote/detalhe/263231", "072")</f>
      </c>
      <c r="B82" s="4" t="s">
        <f>=HYPERLINK("https://www.leilaoonline.net/lote/detalhe/263231", " Borracha 60 Make Caixa c60 Unidade 80 Caixas")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810,00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=HYPERLINK("https://www.leilaoonline.net/lote/detalhe/263221", "073")</f>
      </c>
      <c r="B83" s="4" t="s">
        <f>=HYPERLINK("https://www.leilaoonline.net/lote/detalhe/263221", " Borracha 60 Make Caixa c60 Unidade 80 Caixas")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810,00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=HYPERLINK("https://www.leilaoonline.net/lote/detalhe/263225", "074")</f>
      </c>
      <c r="B84" s="4" t="s">
        <f>=HYPERLINK("https://www.leilaoonline.net/lote/detalhe/263225", " Biblia Ilustrada da Crianca Rideel 50 Unidades")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=HYPERLINK("https://www.leilaoonline.net/lote/detalhe/263253", "075")</f>
      </c>
      <c r="B85" s="4" t="s">
        <f>=HYPERLINK("https://www.leilaoonline.net/lote/detalhe/263253", "Conjunto de esquadros acrinil  - 80 peças 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510,00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=HYPERLINK("https://www.leilaoonline.net/lote/detalhe/263238", "076")</f>
      </c>
      <c r="B86" s="4" t="s">
        <f>=HYPERLINK("https://www.leilaoonline.net/lote/detalhe/263238", " Borracha Domino 40 Maped 9 Caixas c/40 unidades cada")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220,00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=HYPERLINK("https://www.leilaoonline.net/lote/detalhe/263241", "077")</f>
      </c>
      <c r="B87" s="4" t="s">
        <f>=HYPERLINK("https://www.leilaoonline.net/lote/detalhe/263241", " Refil p/Marcador Newpen 17 Caixas com/10 Unidades cada")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170,00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=HYPERLINK("https://www.leilaoonline.net/lote/detalhe/263237", "078")</f>
      </c>
      <c r="B88" s="4" t="s">
        <f>=HYPERLINK("https://www.leilaoonline.net/lote/detalhe/263237", " Esfero Retratil Clic Newpen Ponta Fina 18 Caixas com 25 Unidades cada")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765,00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=HYPERLINK("https://www.leilaoonline.net/lote/detalhe/263244", "079")</f>
      </c>
      <c r="B89" s="4" t="s">
        <f>=HYPERLINK("https://www.leilaoonline.net/lote/detalhe/263244", " Livro 365 Historias Uma Historia da Biblia por dia 20 unidades")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425,00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=HYPERLINK("https://www.leilaoonline.net/lote/detalhe/263233", "080")</f>
      </c>
      <c r="B90" s="4" t="s">
        <f>=HYPERLINK("https://www.leilaoonline.net/lote/detalhe/263233", " Galinha Pintadinha Turma do Pintinho Amaelinho 14 unidades")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220,00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=HYPERLINK("https://www.leilaoonline.net/lote/detalhe/263226", "081")</f>
      </c>
      <c r="B91" s="4" t="s">
        <f>=HYPERLINK("https://www.leilaoonline.net/lote/detalhe/263226", " Caderno de Matematica 275x200mm 40 Folhas Credeal 20 Pcts com 03 unidades cada")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765,00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=HYPERLINK("https://www.leilaoonline.net/lote/detalhe/263229", "082")</f>
      </c>
      <c r="B92" s="4" t="s">
        <f>=HYPERLINK("https://www.leilaoonline.net/lote/detalhe/263229", " Caderno de Matematica 275x200mm 40 Folhas Credeal 20 Pcts com 03 unidades cada")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765,00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=HYPERLINK("https://www.leilaoonline.net/lote/detalhe/263243", "083")</f>
      </c>
      <c r="B93" s="4" t="s">
        <f>=HYPERLINK("https://www.leilaoonline.net/lote/detalhe/263243", " Caderno dos Numeros 275x200mm 40 Folhas Credeal 13 unidades")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170,00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=HYPERLINK("https://www.leilaoonline.net/lote/detalhe/263247", "084")</f>
      </c>
      <c r="B94" s="4" t="s">
        <f>=HYPERLINK("https://www.leilaoonline.net/lote/detalhe/263247", " Livro Colorindo a Historia do Brasil A Republica 150 Unidades")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255,00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=HYPERLINK("https://www.leilaoonline.net/lote/detalhe/263246", "085")</f>
      </c>
      <c r="B95" s="4" t="s">
        <f>=HYPERLINK("https://www.leilaoonline.net/lote/detalhe/263246", " Cola de Slime Transparente 147ml Atoxica Toyng Elmers Vencida c/100")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220,00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=HYPERLINK("https://www.leilaoonline.net/lote/detalhe/263232", "086")</f>
      </c>
      <c r="B96" s="4" t="s">
        <f>=HYPERLINK("https://www.leilaoonline.net/lote/detalhe/263232", " Cola de Slime Transparente 266ml Atoxica Toyng Elmers Vencida c/100")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=HYPERLINK("https://www.leilaoonline.net/lote/detalhe/263255", "087")</f>
      </c>
      <c r="B97" s="4" t="s">
        <f>=HYPERLINK("https://www.leilaoonline.net/lote/detalhe/263255", " Caneta de Ponta Sintetic Fine Azel e Vermelha 21 Caixas com 12 Unidades cada")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340,00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=HYPERLINK("https://www.leilaoonline.net/lote/detalhe/264499", "088")</f>
      </c>
      <c r="B98" s="4" t="s">
        <f>=HYPERLINK("https://www.leilaoonline.net/lote/detalhe/264499", " Grafites para Lapiseiras 0.9 Extra Macia 47 Caixas com 12tubos com 24 Grafites cada")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1.400,00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=HYPERLINK("https://www.leilaoonline.net/lote/detalhe/263242", "089")</f>
      </c>
      <c r="B99" s="4" t="s">
        <f>=HYPERLINK("https://www.leilaoonline.net/lote/detalhe/263242", " Grafites para Lapiseiras 0.9 Extra Macia 47 Caixas com 12tubos com 24 Grafites cada")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1.190,00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=HYPERLINK("https://www.leilaoonline.net/lote/detalhe/263252", "090")</f>
      </c>
      <c r="B100" s="4" t="s">
        <f>=HYPERLINK("https://www.leilaoonline.net/lote/detalhe/263252", " Grafites para Lapiseiras 0.92b Bigtree 34 Caixas com 12tubos com 24 Grafites cada")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850,00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=HYPERLINK("https://www.leilaoonline.net/lote/detalhe/263251", "091")</f>
      </c>
      <c r="B101" s="4" t="s">
        <f>=HYPERLINK("https://www.leilaoonline.net/lote/detalhe/263251", " Caneta Esferografica Injex Pen Puepura/Enano/Doctor 50 Caixas com 12 Unidades cd")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765,00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=HYPERLINK("https://www.leilaoonline.net/lote/detalhe/263235", "092")</f>
      </c>
      <c r="B102" s="4" t="s">
        <f>=HYPERLINK("https://www.leilaoonline.net/lote/detalhe/263235", " Caneta Esferografica Injex Pen Puepura/Enano/Doctor 50 Caixas com 12 Unidades cd")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765,00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=HYPERLINK("https://www.leilaoonline.net/lote/detalhe/263240", "093")</f>
      </c>
      <c r="B103" s="4" t="s">
        <f>=HYPERLINK("https://www.leilaoonline.net/lote/detalhe/263240", " Marcador Para Quadro Branco Sharpie 44 Caixas com 12 unidades cada")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340,00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=HYPERLINK("https://www.leilaoonline.net/lote/detalhe/263236", "094")</f>
      </c>
      <c r="B104" s="4" t="s">
        <f>=HYPERLINK("https://www.leilaoonline.net/lote/detalhe/263236", " Caneta Esferografica Pilot e Uni Loknock 14 Caixas com 12 Unidades cada")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170,00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=HYPERLINK("https://www.leilaoonline.net/lote/detalhe/264500", "095")</f>
      </c>
      <c r="B105" s="4" t="s">
        <f>=HYPERLINK("https://www.leilaoonline.net/lote/detalhe/264500", " Lapis Ecole Full HB 32 Caixas com 72 unidades cada")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960,00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=HYPERLINK("https://www.leilaoonline.net/lote/detalhe/264498", "096")</f>
      </c>
      <c r="B106" s="4" t="s">
        <f>=HYPERLINK("https://www.leilaoonline.net/lote/detalhe/264498", " Lapis Ecole Full HB 32 com Borracha 9 Caixas com 72 unidades cada")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220,00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=HYPERLINK("https://www.leilaoonline.net/lote/detalhe/263245", "097")</f>
      </c>
      <c r="B107" s="4" t="s">
        <f>=HYPERLINK("https://www.leilaoonline.net/lote/detalhe/263245", " Hidrograficas Marcadores Jumbo Ponta Grossa Maripel 60 Pct com 06 Unidades")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425,00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=HYPERLINK("https://www.leilaoonline.net/lote/detalhe/263230", "098")</f>
      </c>
      <c r="B108" s="4" t="s">
        <f>=HYPERLINK("https://www.leilaoonline.net/lote/detalhe/263230", " Hidrograficas Marcadores Jumbo Ponta Grossa Maripel 60 Pct com 06 Unidades")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425,00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=HYPERLINK("https://www.leilaoonline.net/lote/detalhe/263234", "099")</f>
      </c>
      <c r="B109" s="4" t="s">
        <f>=HYPERLINK("https://www.leilaoonline.net/lote/detalhe/263234", " Hidrograficas Marcadores Jumbo Ponta Grossa 22 Cis Pct com 06 Unidades")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170,00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=HYPERLINK("https://www.leilaoonline.net/lote/detalhe/263239", "100")</f>
      </c>
      <c r="B110" s="4" t="s">
        <f>=HYPERLINK("https://www.leilaoonline.net/lote/detalhe/263239", " Clips Medio Colorido 32 Potes com 50 uni cada e 10 Cxs de Lapis Dermatografico 12 uni")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765,00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=HYPERLINK("https://www.leilaoonline.net/lote/detalhe/263118", "101")</f>
      </c>
      <c r="B111" s="4" t="s">
        <f>=HYPERLINK("https://www.leilaoonline.net/lote/detalhe/263118", " Pincel Condor Escolares 470 70 pcts com 12 unid cada")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1.020,00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=HYPERLINK("https://www.leilaoonline.net/lote/detalhe/263123", "102")</f>
      </c>
      <c r="B112" s="4" t="s">
        <f>=HYPERLINK("https://www.leilaoonline.net/lote/detalhe/263123", " Pincel Condor Escolares 470 70 pcts com 12 unid cada")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1.020,00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=HYPERLINK("https://www.leilaoonline.net/lote/detalhe/263117", "103")</f>
      </c>
      <c r="B113" s="4" t="s">
        <f>=HYPERLINK("https://www.leilaoonline.net/lote/detalhe/263117", " Pincel Condor Escolares 470 70 pcts com 12 unid cada")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1.020,00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=HYPERLINK("https://www.leilaoonline.net/lote/detalhe/263122", "104")</f>
      </c>
      <c r="B114" s="4" t="s">
        <f>=HYPERLINK("https://www.leilaoonline.net/lote/detalhe/263122", " Pincel Condor Escolares 473 40 pcts com 12 unid cada")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615,00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=HYPERLINK("https://www.leilaoonline.net/lote/detalhe/263115", "105")</f>
      </c>
      <c r="B115" s="4" t="s">
        <f>=HYPERLINK("https://www.leilaoonline.net/lote/detalhe/263115", " Pincel Condor Escolares 473 40 pcts com 12 unid cada")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615,00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=HYPERLINK("https://www.leilaoonline.net/lote/detalhe/263119", "106")</f>
      </c>
      <c r="B116" s="4" t="s">
        <f>=HYPERLINK("https://www.leilaoonline.net/lote/detalhe/263119", " Pincel Condor Escolares 473 40 pcts com 12 unid cada")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615,00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=HYPERLINK("https://www.leilaoonline.net/lote/detalhe/263127", "107")</f>
      </c>
      <c r="B117" s="4" t="s">
        <f>=HYPERLINK("https://www.leilaoonline.net/lote/detalhe/263127", " Pincel Condor Escolares 40 pcts com 12 unid cada")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615,00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=HYPERLINK("https://www.leilaoonline.net/lote/detalhe/263120", "108")</f>
      </c>
      <c r="B118" s="4" t="s">
        <f>=HYPERLINK("https://www.leilaoonline.net/lote/detalhe/263120", " Pincel Condor Escolares 40 pcts com 12 unid cada")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615,00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=HYPERLINK("https://www.leilaoonline.net/lote/detalhe/263131", "109")</f>
      </c>
      <c r="B119" s="4" t="s">
        <f>=HYPERLINK("https://www.leilaoonline.net/lote/detalhe/263131", " Pincel Condor Escolares 50 pcts com 12 unid cada")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765,00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=HYPERLINK("https://www.leilaoonline.net/lote/detalhe/263116", "110")</f>
      </c>
      <c r="B120" s="4" t="s">
        <f>=HYPERLINK("https://www.leilaoonline.net/lote/detalhe/263116", " Pincel Condor Escolares 50 pcts com 12 unid cada")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765,00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=HYPERLINK("https://www.leilaoonline.net/lote/detalhe/263128", "111")</f>
      </c>
      <c r="B121" s="4" t="s">
        <f>=HYPERLINK("https://www.leilaoonline.net/lote/detalhe/263128", " Pincel Condor Escolares 50 pcts com 12 unid cada")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765,00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=HYPERLINK("https://www.leilaoonline.net/lote/detalhe/263249", "112")</f>
      </c>
      <c r="B122" s="4" t="s">
        <f>=HYPERLINK("https://www.leilaoonline.net/lote/detalhe/263249", " Pincel Condor Escolares 50 pcts com 12 unid cada")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765,00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=HYPERLINK("https://www.leilaoonline.net/lote/detalhe/263125", "113")</f>
      </c>
      <c r="B123" s="4" t="s">
        <f>=HYPERLINK("https://www.leilaoonline.net/lote/detalhe/263125", " Pincel Condor Escolares 33 pcts com 12 unid cada")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470,00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=HYPERLINK("https://www.leilaoonline.net/lote/detalhe/263129", "114")</f>
      </c>
      <c r="B124" s="4" t="s">
        <f>=HYPERLINK("https://www.leilaoonline.net/lote/detalhe/263129", " Pincel Condor Escolares 33 pcts com 12 unid cada")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470,00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=HYPERLINK("https://www.leilaoonline.net/lote/detalhe/263121", "115")</f>
      </c>
      <c r="B125" s="4" t="s">
        <f>=HYPERLINK("https://www.leilaoonline.net/lote/detalhe/263121", " Pincel Condor Escolares 40 pcts com 12 unid cada")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615,00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=HYPERLINK("https://www.leilaoonline.net/lote/detalhe/263130", "116")</f>
      </c>
      <c r="B126" s="4" t="s">
        <f>=HYPERLINK("https://www.leilaoonline.net/lote/detalhe/263130", " Caderno Universitario Flexivel 96Folhas Xadres 200x275 4 Pct com 10 unidades")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280,00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=HYPERLINK("https://www.leilaoonline.net/lote/detalhe/263124", "117")</f>
      </c>
      <c r="B127" s="4" t="s">
        <f>=HYPERLINK("https://www.leilaoonline.net/lote/detalhe/263124", " Caderno Universitario Flexivel 96Folhas Xadres 200x275 4 Pct com 10 unidades")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280,00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=HYPERLINK("https://www.leilaoonline.net/lote/detalhe/263248", "118")</f>
      </c>
      <c r="B128" s="4" t="s">
        <f>=HYPERLINK("https://www.leilaoonline.net/lote/detalhe/263248", " Caderno Universitario Flexivel 96Folhas Xadres 200x275 4 Pct com 10 unidades")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280,00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=HYPERLINK("https://www.leilaoonline.net/lote/detalhe/263135", "119")</f>
      </c>
      <c r="B129" s="4" t="s">
        <f>=HYPERLINK("https://www.leilaoonline.net/lote/detalhe/263135", " Caderno Universitario Flexivel 96Folhas Xadres 200x275 4 Pct com 10 unidades")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280,00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=HYPERLINK("https://www.leilaoonline.net/lote/detalhe/263254", "120")</f>
      </c>
      <c r="B130" s="4" t="s">
        <f>=HYPERLINK("https://www.leilaoonline.net/lote/detalhe/263254", " Caderno Universitario Flexivel 96Folhas Xadres 200x275 6 Pct com 10 unidades")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410,00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=HYPERLINK("https://www.leilaoonline.net/lote/detalhe/263133", "121")</f>
      </c>
      <c r="B131" s="4" t="s">
        <f>=HYPERLINK("https://www.leilaoonline.net/lote/detalhe/263133", " Caderno Universitario Flexivel 96Folhas Xadres 200x275 3 Pct com 10 unidades")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205,00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=HYPERLINK("https://www.leilaoonline.net/lote/detalhe/263136", "122")</f>
      </c>
      <c r="B132" s="4" t="s">
        <f>=HYPERLINK("https://www.leilaoonline.net/lote/detalhe/263136", " Caderno Universitario Flexivel 96Folhas Xadres 200x275 3 Pct com 10 unidades")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205,00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=HYPERLINK("https://www.leilaoonline.net/lote/detalhe/263143", "123")</f>
      </c>
      <c r="B133" s="4" t="s">
        <f>=HYPERLINK("https://www.leilaoonline.net/lote/detalhe/263143", " Livros de Atividade/Colorindo Maisa 70 Unidades")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240,00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=HYPERLINK("https://www.leilaoonline.net/lote/detalhe/263147", "124")</f>
      </c>
      <c r="B134" s="4" t="s">
        <f>=HYPERLINK("https://www.leilaoonline.net/lote/detalhe/263147", " Livros Classicos Para Sempre 110 Unidades")</f>
      </c>
      <c r="C134" s="4" t="inlineStr">
        <is>
          <t>Aguardando</t>
        </is>
      </c>
      <c r="D134" s="4" t="inlineStr">
        <is>
          <t>0</t>
        </is>
      </c>
      <c r="E134" s="5" t="inlineStr">
        <is>
          <t>375,00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=HYPERLINK("https://www.leilaoonline.net/lote/detalhe/263140", "125")</f>
      </c>
      <c r="B135" s="4" t="s">
        <f>=HYPERLINK("https://www.leilaoonline.net/lote/detalhe/263140", " Livros Classicos Para Sempre 110 Unidades")</f>
      </c>
      <c r="C135" s="4" t="inlineStr">
        <is>
          <t>Aguardando</t>
        </is>
      </c>
      <c r="D135" s="4" t="inlineStr">
        <is>
          <t>0</t>
        </is>
      </c>
      <c r="E135" s="5" t="inlineStr">
        <is>
          <t>375,00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=HYPERLINK("https://www.leilaoonline.net/lote/detalhe/263137", "126")</f>
      </c>
      <c r="B136" s="4" t="s">
        <f>=HYPERLINK("https://www.leilaoonline.net/lote/detalhe/263137", " Caderno Luccas Neto 20 Cadernos 80 Folhas 200x275mm")</f>
      </c>
      <c r="C136" s="4" t="inlineStr">
        <is>
          <t>Aguardando</t>
        </is>
      </c>
      <c r="D136" s="4" t="inlineStr">
        <is>
          <t>0</t>
        </is>
      </c>
      <c r="E136" s="5" t="inlineStr">
        <is>
          <t>340,00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=HYPERLINK("https://www.leilaoonline.net/lote/detalhe/263142", "127")</f>
      </c>
      <c r="B137" s="4" t="s">
        <f>=HYPERLINK("https://www.leilaoonline.net/lote/detalhe/263142", " Livros Levo Deus no Coracao 60 Unidades")</f>
      </c>
      <c r="C137" s="4" t="inlineStr">
        <is>
          <t>Aguardando</t>
        </is>
      </c>
      <c r="D137" s="4" t="inlineStr">
        <is>
          <t>0</t>
        </is>
      </c>
      <c r="E137" s="5" t="inlineStr">
        <is>
          <t>205,00</t>
        </is>
      </c>
      <c r="F137" s="4" t="inlineStr">
        <is>
          <t>20.00</t>
        </is>
      </c>
    </row>
    <row collapsed="false" customFormat="false" customHeight="false" hidden="false" ht="12.1" outlineLevel="0" r="138">
      <c r="A138" s="5" t="s">
        <f>=HYPERLINK("https://www.leilaoonline.net/lote/detalhe/263144", "128")</f>
      </c>
      <c r="B138" s="4" t="s">
        <f>=HYPERLINK("https://www.leilaoonline.net/lote/detalhe/263144", " Livros de Atividades Adesivos Cantinho 40 Unidades")</f>
      </c>
      <c r="C138" s="4" t="inlineStr">
        <is>
          <t>Aguardando</t>
        </is>
      </c>
      <c r="D138" s="4" t="inlineStr">
        <is>
          <t>0</t>
        </is>
      </c>
      <c r="E138" s="5" t="inlineStr">
        <is>
          <t>215,00</t>
        </is>
      </c>
      <c r="F138" s="4" t="inlineStr">
        <is>
          <t>20.00</t>
        </is>
      </c>
    </row>
    <row collapsed="false" customFormat="false" customHeight="false" hidden="false" ht="12.1" outlineLevel="0" r="139">
      <c r="A139" s="5" t="s">
        <f>=HYPERLINK("https://www.leilaoonline.net/lote/detalhe/263138", "129")</f>
      </c>
      <c r="B139" s="4" t="s">
        <f>=HYPERLINK("https://www.leilaoonline.net/lote/detalhe/263138", " Livro Barbie Em Vida de Sereia 29 unidades")</f>
      </c>
      <c r="C139" s="4" t="inlineStr">
        <is>
          <t>Aguardando</t>
        </is>
      </c>
      <c r="D139" s="4" t="inlineStr">
        <is>
          <t>0</t>
        </is>
      </c>
      <c r="E139" s="5" t="inlineStr">
        <is>
          <t>510,00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=HYPERLINK("https://www.leilaoonline.net/lote/detalhe/263139", "130")</f>
      </c>
      <c r="B140" s="4" t="s">
        <f>=HYPERLINK("https://www.leilaoonline.net/lote/detalhe/263139", " Livros Diversos Aprenda Mil e uma Noite e outros total 71 livros")</f>
      </c>
      <c r="C140" s="4" t="inlineStr">
        <is>
          <t>Aguardando</t>
        </is>
      </c>
      <c r="D140" s="4" t="inlineStr">
        <is>
          <t>0</t>
        </is>
      </c>
      <c r="E140" s="5" t="inlineStr">
        <is>
          <t>240,00</t>
        </is>
      </c>
      <c r="F140" s="4" t="inlineStr">
        <is>
          <t>20.00</t>
        </is>
      </c>
    </row>
    <row collapsed="false" customFormat="false" customHeight="false" hidden="false" ht="12.1" outlineLevel="0" r="141">
      <c r="A141" s="5" t="s">
        <f>=HYPERLINK("https://www.leilaoonline.net/lote/detalhe/263141", "131")</f>
      </c>
      <c r="B141" s="4" t="s">
        <f>=HYPERLINK("https://www.leilaoonline.net/lote/detalhe/263141", " Livros Diversos Jonas Deus Fala Comigo Total 15 Uniddes")</f>
      </c>
      <c r="C141" s="4" t="inlineStr">
        <is>
          <t>Aguardando</t>
        </is>
      </c>
      <c r="D141" s="4" t="inlineStr">
        <is>
          <t>0</t>
        </is>
      </c>
      <c r="E141" s="5" t="inlineStr">
        <is>
          <t>215,00</t>
        </is>
      </c>
      <c r="F141" s="4" t="inlineStr">
        <is>
          <t>20.00</t>
        </is>
      </c>
    </row>
    <row collapsed="false" customFormat="false" customHeight="false" hidden="false" ht="12.1" outlineLevel="0" r="142">
      <c r="A142" s="5" t="s">
        <f>=HYPERLINK("https://www.leilaoonline.net/lote/detalhe/263145", "132")</f>
      </c>
      <c r="B142" s="4" t="s">
        <f>=HYPERLINK("https://www.leilaoonline.net/lote/detalhe/263145", " Livros Diversos Atividades 22 Unidades")</f>
      </c>
      <c r="C142" s="4" t="inlineStr">
        <is>
          <t>Aguardando</t>
        </is>
      </c>
      <c r="D142" s="4" t="inlineStr">
        <is>
          <t>0</t>
        </is>
      </c>
      <c r="E142" s="5" t="inlineStr">
        <is>
          <t>255,00</t>
        </is>
      </c>
      <c r="F142" s="4" t="inlineStr">
        <is>
          <t>20.00</t>
        </is>
      </c>
    </row>
    <row collapsed="false" customFormat="false" customHeight="false" hidden="false" ht="12.1" outlineLevel="0" r="143">
      <c r="A143" s="5" t="s">
        <f>=HYPERLINK("https://www.leilaoonline.net/lote/detalhe/264483", "133")</f>
      </c>
      <c r="B143" s="4" t="s">
        <f>=HYPERLINK("https://www.leilaoonline.net/lote/detalhe/264483", " Livros Diversos Atividades 80 Unidades")</f>
      </c>
      <c r="C143" s="4" t="inlineStr">
        <is>
          <t>Aguardando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=HYPERLINK("https://www.leilaoonline.net/lote/detalhe/263152", "134")</f>
      </c>
      <c r="B144" s="4" t="s">
        <f>=HYPERLINK("https://www.leilaoonline.net/lote/detalhe/263152", " Massa de Biscuit Das Color 2cxs de 1kilos 4 cxs 12massas 85g")</f>
      </c>
      <c r="C144" s="4" t="inlineStr">
        <is>
          <t>Aguardando</t>
        </is>
      </c>
      <c r="D144" s="4" t="inlineStr">
        <is>
          <t>0</t>
        </is>
      </c>
      <c r="E144" s="5" t="inlineStr">
        <is>
          <t>170,00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=HYPERLINK("https://www.leilaoonline.net/lote/detalhe/263153", "135")</f>
      </c>
      <c r="B145" s="4" t="s">
        <f>=HYPERLINK("https://www.leilaoonline.net/lote/detalhe/263153", " Produtos Diversos Fita (17) Limpa Pincel (44)")</f>
      </c>
      <c r="C145" s="4" t="inlineStr">
        <is>
          <t>Aguardando</t>
        </is>
      </c>
      <c r="D145" s="4" t="inlineStr">
        <is>
          <t>0</t>
        </is>
      </c>
      <c r="E145" s="5" t="inlineStr">
        <is>
          <t>340,00</t>
        </is>
      </c>
      <c r="F145" s="4" t="inlineStr">
        <is>
          <t>20.00</t>
        </is>
      </c>
    </row>
    <row collapsed="false" customFormat="false" customHeight="false" hidden="false" ht="12.1" outlineLevel="0" r="146">
      <c r="A146" s="5" t="s">
        <f>=HYPERLINK("https://www.leilaoonline.net/lote/detalhe/264484", "136")</f>
      </c>
      <c r="B146" s="4" t="s">
        <f>=HYPERLINK("https://www.leilaoonline.net/lote/detalhe/264484", " Caderno Barbie 20 Materias 400 Folhas 200x275 7 Unidades")</f>
      </c>
      <c r="C146" s="4" t="inlineStr">
        <is>
          <t>Aguardando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=HYPERLINK("https://www.leilaoonline.net/lote/detalhe/263154", "137")</f>
      </c>
      <c r="B147" s="4" t="s">
        <f>=HYPERLINK("https://www.leilaoonline.net/lote/detalhe/263154", " Caderno Argolado Universitario 272x335 Fich 201x273 Miolo om 09 Unidades")</f>
      </c>
      <c r="C147" s="4" t="inlineStr">
        <is>
          <t>Aguardando</t>
        </is>
      </c>
      <c r="D147" s="4" t="inlineStr">
        <is>
          <t>0</t>
        </is>
      </c>
      <c r="E147" s="5" t="inlineStr">
        <is>
          <t>385,00</t>
        </is>
      </c>
      <c r="F147" s="4" t="inlineStr">
        <is>
          <t>20.00</t>
        </is>
      </c>
    </row>
    <row collapsed="false" customFormat="false" customHeight="false" hidden="false" ht="12.1" outlineLevel="0" r="148">
      <c r="A148" s="5" t="s">
        <f>=HYPERLINK("https://www.leilaoonline.net/lote/detalhe/263151", "138")</f>
      </c>
      <c r="B148" s="4" t="s">
        <f>=HYPERLINK("https://www.leilaoonline.net/lote/detalhe/263151", " Caderno Argolado Universitario 272x335 Fich 201x273 Miolo om 09 Unidades")</f>
      </c>
      <c r="C148" s="4" t="inlineStr">
        <is>
          <t>Aguardando</t>
        </is>
      </c>
      <c r="D148" s="4" t="inlineStr">
        <is>
          <t>0</t>
        </is>
      </c>
      <c r="E148" s="5" t="inlineStr">
        <is>
          <t>385,00</t>
        </is>
      </c>
      <c r="F148" s="4" t="inlineStr">
        <is>
          <t>20.00</t>
        </is>
      </c>
    </row>
    <row collapsed="false" customFormat="false" customHeight="false" hidden="false" ht="12.1" outlineLevel="0" r="149">
      <c r="A149" s="5" t="s">
        <f>=HYPERLINK("https://www.leilaoonline.net/lote/detalhe/263146", "139")</f>
      </c>
      <c r="B149" s="4" t="s">
        <f>=HYPERLINK("https://www.leilaoonline.net/lote/detalhe/263146", " Caderno Universitario Flexivel 96Folhas Xadres 200x275 2 Pct com 10 unidades")</f>
      </c>
      <c r="C149" s="4" t="inlineStr">
        <is>
          <t>Aguardando</t>
        </is>
      </c>
      <c r="D149" s="4" t="inlineStr">
        <is>
          <t>0</t>
        </is>
      </c>
      <c r="E149" s="5" t="inlineStr">
        <is>
          <t>140,00</t>
        </is>
      </c>
      <c r="F149" s="4" t="inlineStr">
        <is>
          <t>20.00</t>
        </is>
      </c>
    </row>
    <row collapsed="false" customFormat="false" customHeight="false" hidden="false" ht="12.1" outlineLevel="0" r="150">
      <c r="A150" s="5" t="s">
        <f>=HYPERLINK("https://www.leilaoonline.net/lote/detalhe/263148", "140")</f>
      </c>
      <c r="B150" s="4" t="s">
        <f>=HYPERLINK("https://www.leilaoonline.net/lote/detalhe/263148", " Mochila Escolar Mickey 30x38x14cm 13 Unidades")</f>
      </c>
      <c r="C150" s="4" t="inlineStr">
        <is>
          <t>Aguardando</t>
        </is>
      </c>
      <c r="D150" s="4" t="inlineStr">
        <is>
          <t>0</t>
        </is>
      </c>
      <c r="E150" s="5" t="inlineStr">
        <is>
          <t>425,00</t>
        </is>
      </c>
      <c r="F150" s="4" t="inlineStr">
        <is>
          <t>20.00</t>
        </is>
      </c>
    </row>
    <row collapsed="false" customFormat="false" customHeight="false" hidden="false" ht="12.1" outlineLevel="0" r="151">
      <c r="A151" s="5" t="s">
        <f>=HYPERLINK("https://www.leilaoonline.net/lote/detalhe/263150", "141")</f>
      </c>
      <c r="B151" s="4" t="s">
        <f>=HYPERLINK("https://www.leilaoonline.net/lote/detalhe/263150", " Mochila Escolar Mickey 30x38x14cm 13 Unidades")</f>
      </c>
      <c r="C151" s="4" t="inlineStr">
        <is>
          <t>Aguardando</t>
        </is>
      </c>
      <c r="D151" s="4" t="inlineStr">
        <is>
          <t>0</t>
        </is>
      </c>
      <c r="E151" s="5" t="inlineStr">
        <is>
          <t>425,00</t>
        </is>
      </c>
      <c r="F151" s="4" t="inlineStr">
        <is>
          <t>20.00</t>
        </is>
      </c>
    </row>
    <row collapsed="false" customFormat="false" customHeight="false" hidden="false" ht="12.1" outlineLevel="0" r="152">
      <c r="A152" s="5" t="s">
        <f>=HYPERLINK("https://www.leilaoonline.net/lote/detalhe/263155", "142")</f>
      </c>
      <c r="B152" s="4" t="s">
        <f>=HYPERLINK("https://www.leilaoonline.net/lote/detalhe/263155", " Lapis Fantasia Cis Cristal com Pingente 04 potes c/18 Unidades cada")</f>
      </c>
      <c r="C152" s="4" t="inlineStr">
        <is>
          <t>Aguardando</t>
        </is>
      </c>
      <c r="D152" s="4" t="inlineStr">
        <is>
          <t>0</t>
        </is>
      </c>
      <c r="E152" s="5" t="inlineStr">
        <is>
          <t>280,00</t>
        </is>
      </c>
      <c r="F152" s="4" t="inlineStr">
        <is>
          <t>20.00</t>
        </is>
      </c>
    </row>
    <row collapsed="false" customFormat="false" customHeight="false" hidden="false" ht="12.1" outlineLevel="0" r="153">
      <c r="A153" s="5" t="s">
        <f>=HYPERLINK("https://www.leilaoonline.net/lote/detalhe/263149", "143")</f>
      </c>
      <c r="B153" s="4" t="s">
        <f>=HYPERLINK("https://www.leilaoonline.net/lote/detalhe/263149", " Lapis Ecole Full HB2 (08C/12)Sharpei Marcador(03/12")</f>
      </c>
      <c r="C153" s="4" t="inlineStr">
        <is>
          <t>Aguardando</t>
        </is>
      </c>
      <c r="D153" s="4" t="inlineStr">
        <is>
          <t>0</t>
        </is>
      </c>
      <c r="E153" s="5" t="inlineStr">
        <is>
          <t>190,00</t>
        </is>
      </c>
      <c r="F153" s="4" t="inlineStr">
        <is>
          <t>20.00</t>
        </is>
      </c>
    </row>
    <row collapsed="false" customFormat="false" customHeight="false" hidden="false" ht="12.1" outlineLevel="0" r="154">
      <c r="A154" s="5" t="s">
        <f>=HYPERLINK("https://www.leilaoonline.net/lote/detalhe/263158", "144")</f>
      </c>
      <c r="B154" s="4" t="s">
        <f>=HYPERLINK("https://www.leilaoonline.net/lote/detalhe/263158", " Produtos Diversos Pelikan 4001 (07)30ml Prolongador para Parafuso (17)")</f>
      </c>
      <c r="C154" s="4" t="inlineStr">
        <is>
          <t>Aguardando</t>
        </is>
      </c>
      <c r="D154" s="4" t="inlineStr">
        <is>
          <t>0</t>
        </is>
      </c>
      <c r="E154" s="5" t="inlineStr">
        <is>
          <t>155,00</t>
        </is>
      </c>
      <c r="F154" s="4" t="inlineStr">
        <is>
          <t>20.00</t>
        </is>
      </c>
    </row>
    <row collapsed="false" customFormat="false" customHeight="false" hidden="false" ht="12.1" outlineLevel="0" r="155">
      <c r="A155" s="5" t="s">
        <f>=HYPERLINK("https://www.leilaoonline.net/lote/detalhe/263161", "145")</f>
      </c>
      <c r="B155" s="4" t="s">
        <f>=HYPERLINK("https://www.leilaoonline.net/lote/detalhe/263161", " Espirais Plasticos Varios Tipos e Modelos")</f>
      </c>
      <c r="C155" s="4" t="inlineStr">
        <is>
          <t>Aguardando</t>
        </is>
      </c>
      <c r="D155" s="4" t="inlineStr">
        <is>
          <t>0</t>
        </is>
      </c>
      <c r="E155" s="5" t="inlineStr">
        <is>
          <t>260,00</t>
        </is>
      </c>
      <c r="F155" s="4" t="inlineStr">
        <is>
          <t>20.00</t>
        </is>
      </c>
    </row>
    <row collapsed="false" customFormat="false" customHeight="false" hidden="false" ht="12.1" outlineLevel="0" r="156">
      <c r="A156" s="5" t="s">
        <f>=HYPERLINK("https://www.leilaoonline.net/lote/detalhe/263160", "146")</f>
      </c>
      <c r="B156" s="4" t="s">
        <f>=HYPERLINK("https://www.leilaoonline.net/lote/detalhe/263160", " Giz Colorindos e Branco 80 Caixas")</f>
      </c>
      <c r="C156" s="4" t="inlineStr">
        <is>
          <t>Aguardando</t>
        </is>
      </c>
      <c r="D156" s="4" t="inlineStr">
        <is>
          <t>0</t>
        </is>
      </c>
      <c r="E156" s="5" t="inlineStr">
        <is>
          <t>510,00</t>
        </is>
      </c>
      <c r="F156" s="4" t="inlineStr">
        <is>
          <t>20.00</t>
        </is>
      </c>
    </row>
    <row collapsed="false" customFormat="false" customHeight="false" hidden="false" ht="12.1" outlineLevel="0" r="157">
      <c r="A157" s="5" t="s">
        <f>=HYPERLINK("https://www.leilaoonline.net/lote/detalhe/263157", "147")</f>
      </c>
      <c r="B157" s="4" t="s">
        <f>=HYPERLINK("https://www.leilaoonline.net/lote/detalhe/263157", " Giz Colorindos e Branco 80 Caixas")</f>
      </c>
      <c r="C157" s="4" t="inlineStr">
        <is>
          <t>Aguardando</t>
        </is>
      </c>
      <c r="D157" s="4" t="inlineStr">
        <is>
          <t>0</t>
        </is>
      </c>
      <c r="E157" s="5" t="inlineStr">
        <is>
          <t>510,00</t>
        </is>
      </c>
      <c r="F157" s="4" t="inlineStr">
        <is>
          <t>20.00</t>
        </is>
      </c>
    </row>
    <row collapsed="false" customFormat="false" customHeight="false" hidden="false" ht="12.1" outlineLevel="0" r="158">
      <c r="A158" s="5" t="s">
        <f>=HYPERLINK("https://www.leilaoonline.net/lote/detalhe/263159", "148")</f>
      </c>
      <c r="B158" s="4" t="s">
        <f>=HYPERLINK("https://www.leilaoonline.net/lote/detalhe/263159", " Produtos Diversos Carimbo e Diversos 20 Unidades")</f>
      </c>
      <c r="C158" s="4" t="inlineStr">
        <is>
          <t>Aguardando</t>
        </is>
      </c>
      <c r="D158" s="4" t="inlineStr">
        <is>
          <t>0</t>
        </is>
      </c>
      <c r="E158" s="5" t="inlineStr">
        <is>
          <t>170,00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=HYPERLINK("https://www.leilaoonline.net/lote/detalhe/263156", "149")</f>
      </c>
      <c r="B159" s="4" t="s">
        <f>=HYPERLINK("https://www.leilaoonline.net/lote/detalhe/263156", " Lapis de Cera Estaca Acrilex 50 caixas com 12 Unidades Cores Diversas")</f>
      </c>
      <c r="C159" s="4" t="inlineStr">
        <is>
          <t>Aguardando</t>
        </is>
      </c>
      <c r="D159" s="4" t="inlineStr">
        <is>
          <t>0</t>
        </is>
      </c>
      <c r="E159" s="5" t="inlineStr">
        <is>
          <t>170,00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=HYPERLINK("https://www.leilaoonline.net/lote/detalhe/263166", "150")</f>
      </c>
      <c r="B160" s="4" t="s">
        <f>=HYPERLINK("https://www.leilaoonline.net/lote/detalhe/263166", " Lapis de Cera Estaca Acrilex 50 caixas com 12 Unidades Cores Diversas")</f>
      </c>
      <c r="C160" s="4" t="inlineStr">
        <is>
          <t>Aguardando</t>
        </is>
      </c>
      <c r="D160" s="4" t="inlineStr">
        <is>
          <t>0</t>
        </is>
      </c>
      <c r="E160" s="5" t="inlineStr">
        <is>
          <t>170,00</t>
        </is>
      </c>
      <c r="F160" s="4" t="inlineStr">
        <is>
          <t>20.00</t>
        </is>
      </c>
    </row>
    <row collapsed="false" customFormat="false" customHeight="false" hidden="false" ht="12.1" outlineLevel="0" r="161">
      <c r="A161" s="5" t="s">
        <f>=HYPERLINK("https://www.leilaoonline.net/lote/detalhe/263170", "151")</f>
      </c>
      <c r="B161" s="4" t="s">
        <f>=HYPERLINK("https://www.leilaoonline.net/lote/detalhe/263170", " Dicionario Escolar Espanhol Com CD Rom c/100")</f>
      </c>
      <c r="C161" s="4" t="inlineStr">
        <is>
          <t>Aguardando</t>
        </is>
      </c>
      <c r="D161" s="4" t="inlineStr">
        <is>
          <t>0</t>
        </is>
      </c>
      <c r="E161" s="5" t="inlineStr">
        <is>
          <t>1.275,00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=HYPERLINK("https://www.leilaoonline.net/lote/detalhe/263164", "152")</f>
      </c>
      <c r="B162" s="4" t="s">
        <f>=HYPERLINK("https://www.leilaoonline.net/lote/detalhe/263164", " Dicionario Escolar Espanhol Com CD Rom c/100 unidades")</f>
      </c>
      <c r="C162" s="4" t="inlineStr">
        <is>
          <t>Aguardando</t>
        </is>
      </c>
      <c r="D162" s="4" t="inlineStr">
        <is>
          <t>0</t>
        </is>
      </c>
      <c r="E162" s="5" t="inlineStr">
        <is>
          <t>1.275,00</t>
        </is>
      </c>
      <c r="F162" s="4" t="inlineStr">
        <is>
          <t>20.00</t>
        </is>
      </c>
    </row>
    <row collapsed="false" customFormat="false" customHeight="false" hidden="false" ht="12.1" outlineLevel="0" r="163">
      <c r="A163" s="5" t="s">
        <f>=HYPERLINK("https://www.leilaoonline.net/lote/detalhe/263162", "153")</f>
      </c>
      <c r="B163" s="4" t="s">
        <f>=HYPERLINK("https://www.leilaoonline.net/lote/detalhe/263162", " Dicionario Escolar Frances Michaelis c/100 unidades")</f>
      </c>
      <c r="C163" s="4" t="inlineStr">
        <is>
          <t>Aguardando</t>
        </is>
      </c>
      <c r="D163" s="4" t="inlineStr">
        <is>
          <t>0</t>
        </is>
      </c>
      <c r="E163" s="5" t="inlineStr">
        <is>
          <t>1.275,00</t>
        </is>
      </c>
      <c r="F163" s="4" t="inlineStr">
        <is>
          <t>20.00</t>
        </is>
      </c>
    </row>
    <row collapsed="false" customFormat="false" customHeight="false" hidden="false" ht="12.1" outlineLevel="0" r="164">
      <c r="A164" s="5" t="s">
        <f>=HYPERLINK("https://www.leilaoonline.net/lote/detalhe/263165", "154")</f>
      </c>
      <c r="B164" s="4" t="s">
        <f>=HYPERLINK("https://www.leilaoonline.net/lote/detalhe/263165", " Dicionario Escolar Frances Michaelis c/100 unidades")</f>
      </c>
      <c r="C164" s="4" t="inlineStr">
        <is>
          <t>Aguardando</t>
        </is>
      </c>
      <c r="D164" s="4" t="inlineStr">
        <is>
          <t>0</t>
        </is>
      </c>
      <c r="E164" s="5" t="inlineStr">
        <is>
          <t>1.275,00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=HYPERLINK("https://www.leilaoonline.net/lote/detalhe/263163", "155")</f>
      </c>
      <c r="B165" s="4" t="s">
        <f>=HYPERLINK("https://www.leilaoonline.net/lote/detalhe/263163", " Dicionario Escolar Italiano Michaelis c/100 unidades")</f>
      </c>
      <c r="C165" s="4" t="inlineStr">
        <is>
          <t>Aguardando</t>
        </is>
      </c>
      <c r="D165" s="4" t="inlineStr">
        <is>
          <t>0</t>
        </is>
      </c>
      <c r="E165" s="5" t="inlineStr">
        <is>
          <t>1.275,00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=HYPERLINK("https://www.leilaoonline.net/lote/detalhe/263172", "156")</f>
      </c>
      <c r="B166" s="4" t="s">
        <f>=HYPERLINK("https://www.leilaoonline.net/lote/detalhe/263172", " Dicionario Escolar Italiano Michaelis c/100")</f>
      </c>
      <c r="C166" s="4" t="inlineStr">
        <is>
          <t>Aguardando</t>
        </is>
      </c>
      <c r="D166" s="4" t="inlineStr">
        <is>
          <t>0</t>
        </is>
      </c>
      <c r="E166" s="5" t="inlineStr">
        <is>
          <t>1.275,00</t>
        </is>
      </c>
      <c r="F166" s="4" t="inlineStr">
        <is>
          <t>20.00</t>
        </is>
      </c>
    </row>
    <row collapsed="false" customFormat="false" customHeight="false" hidden="false" ht="12.1" outlineLevel="0" r="167">
      <c r="A167" s="5" t="s">
        <f>=HYPERLINK("https://www.leilaoonline.net/lote/detalhe/263167", "157")</f>
      </c>
      <c r="B167" s="4" t="s">
        <f>=HYPERLINK("https://www.leilaoonline.net/lote/detalhe/263167", " Pirografo e Cortador de Isopor EscolarArgila Purificada 14 Pcts")</f>
      </c>
      <c r="C167" s="4" t="inlineStr">
        <is>
          <t>Aguardando</t>
        </is>
      </c>
      <c r="D167" s="4" t="inlineStr">
        <is>
          <t>0</t>
        </is>
      </c>
      <c r="E167" s="5" t="inlineStr">
        <is>
          <t>170,00</t>
        </is>
      </c>
      <c r="F167" s="4" t="inlineStr">
        <is>
          <t>20.00</t>
        </is>
      </c>
    </row>
    <row collapsed="false" customFormat="false" customHeight="false" hidden="false" ht="12.1" outlineLevel="0" r="168">
      <c r="A168" s="5" t="s">
        <f>=HYPERLINK("https://www.leilaoonline.net/lote/detalhe/263168", "158")</f>
      </c>
      <c r="B168" s="4" t="s">
        <f>=HYPERLINK("https://www.leilaoonline.net/lote/detalhe/263168", " Caderno Cartografia São Paulo e Cointhians F.C 200x275x 96 Folhas c/14 Unid")</f>
      </c>
      <c r="C168" s="4" t="inlineStr">
        <is>
          <t>Aguardando</t>
        </is>
      </c>
      <c r="D168" s="4" t="inlineStr">
        <is>
          <t>0</t>
        </is>
      </c>
      <c r="E168" s="5" t="inlineStr">
        <is>
          <t>340,00</t>
        </is>
      </c>
      <c r="F168" s="4" t="inlineStr">
        <is>
          <t>20.00</t>
        </is>
      </c>
    </row>
    <row collapsed="false" customFormat="false" customHeight="false" hidden="false" ht="12.1" outlineLevel="0" r="169">
      <c r="A169" s="5" t="s">
        <f>=HYPERLINK("https://www.leilaoonline.net/lote/detalhe/263176", "159")</f>
      </c>
      <c r="B169" s="4" t="s">
        <f>=HYPERLINK("https://www.leilaoonline.net/lote/detalhe/263176", " Produtos Diversos Capas Plasticas (100) Livro Hora de Brincar (20)")</f>
      </c>
      <c r="C169" s="4" t="inlineStr">
        <is>
          <t>Aguardando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20.00</t>
        </is>
      </c>
    </row>
    <row collapsed="false" customFormat="false" customHeight="false" hidden="false" ht="12.1" outlineLevel="0" r="170">
      <c r="A170" s="5" t="s">
        <f>=HYPERLINK("https://www.leilaoonline.net/lote/detalhe/263175", "160")</f>
      </c>
      <c r="B170" s="4" t="s">
        <f>=HYPERLINK("https://www.leilaoonline.net/lote/detalhe/263175", " Teclado Slim Multilaser Conexao PS2 25 Unidades")</f>
      </c>
      <c r="C170" s="4" t="inlineStr">
        <is>
          <t>Aguardando</t>
        </is>
      </c>
      <c r="D170" s="4" t="inlineStr">
        <is>
          <t>0</t>
        </is>
      </c>
      <c r="E170" s="5" t="inlineStr">
        <is>
          <t>370,00</t>
        </is>
      </c>
      <c r="F170" s="4" t="inlineStr">
        <is>
          <t>20.00</t>
        </is>
      </c>
    </row>
    <row collapsed="false" customFormat="false" customHeight="false" hidden="false" ht="12.1" outlineLevel="0" r="171">
      <c r="A171" s="5" t="s">
        <f>=HYPERLINK("https://www.leilaoonline.net/lote/detalhe/263174", "161")</f>
      </c>
      <c r="B171" s="4" t="s">
        <f>=HYPERLINK("https://www.leilaoonline.net/lote/detalhe/263174", " Teclado Slim Multilaser Conexao PS2 25 Unidades")</f>
      </c>
      <c r="C171" s="4" t="inlineStr">
        <is>
          <t>Aguardando</t>
        </is>
      </c>
      <c r="D171" s="4" t="inlineStr">
        <is>
          <t>0</t>
        </is>
      </c>
      <c r="E171" s="5" t="inlineStr">
        <is>
          <t>370,00</t>
        </is>
      </c>
      <c r="F171" s="4" t="inlineStr">
        <is>
          <t>20.00</t>
        </is>
      </c>
    </row>
    <row collapsed="false" customFormat="false" customHeight="false" hidden="false" ht="12.1" outlineLevel="0" r="172">
      <c r="A172" s="5" t="s">
        <f>=HYPERLINK("https://www.leilaoonline.net/lote/detalhe/263171", "162")</f>
      </c>
      <c r="B172" s="4" t="s">
        <f>=HYPERLINK("https://www.leilaoonline.net/lote/detalhe/263171", " 05 Caixa de Apontador Marca Winner Formato Peixinho 12Pote x72 total 360uni")</f>
      </c>
      <c r="C172" s="4" t="inlineStr">
        <is>
          <t>Aguardando</t>
        </is>
      </c>
      <c r="D172" s="4" t="inlineStr">
        <is>
          <t>0</t>
        </is>
      </c>
      <c r="E172" s="5" t="inlineStr">
        <is>
          <t>310,00</t>
        </is>
      </c>
      <c r="F172" s="4" t="inlineStr">
        <is>
          <t>20.00</t>
        </is>
      </c>
    </row>
    <row collapsed="false" customFormat="false" customHeight="false" hidden="false" ht="12.1" outlineLevel="0" r="173">
      <c r="A173" s="5" t="s">
        <f>=HYPERLINK("https://www.leilaoonline.net/lote/detalhe/263173", "163")</f>
      </c>
      <c r="B173" s="4" t="s">
        <f>=HYPERLINK("https://www.leilaoonline.net/lote/detalhe/263173", " Bobinas Couche 60x100 Gatinhos 20 unidades")</f>
      </c>
      <c r="C173" s="4" t="inlineStr">
        <is>
          <t>Aguardando</t>
        </is>
      </c>
      <c r="D173" s="4" t="inlineStr">
        <is>
          <t>0</t>
        </is>
      </c>
      <c r="E173" s="5" t="inlineStr">
        <is>
          <t>850,00</t>
        </is>
      </c>
      <c r="F173" s="4" t="inlineStr">
        <is>
          <t>20.00</t>
        </is>
      </c>
    </row>
    <row collapsed="false" customFormat="false" customHeight="false" hidden="false" ht="12.1" outlineLevel="0" r="174">
      <c r="A174" s="5" t="s">
        <f>=HYPERLINK("https://www.leilaoonline.net/lote/detalhe/263177", "164")</f>
      </c>
      <c r="B174" s="4" t="s">
        <f>=HYPERLINK("https://www.leilaoonline.net/lote/detalhe/263177", " Bobinas Couche 60x100 Gatinhos 10 unidades Trem 10 unidades")</f>
      </c>
      <c r="C174" s="4" t="inlineStr">
        <is>
          <t>Aguardando</t>
        </is>
      </c>
      <c r="D174" s="4" t="inlineStr">
        <is>
          <t>0</t>
        </is>
      </c>
      <c r="E174" s="5" t="inlineStr">
        <is>
          <t>850,00</t>
        </is>
      </c>
      <c r="F174" s="4" t="inlineStr">
        <is>
          <t>20.00</t>
        </is>
      </c>
    </row>
    <row collapsed="false" customFormat="false" customHeight="false" hidden="false" ht="12.1" outlineLevel="0" r="175">
      <c r="A175" s="5" t="s">
        <f>=HYPERLINK("https://www.leilaoonline.net/lote/detalhe/263179", "165")</f>
      </c>
      <c r="B175" s="4" t="s">
        <f>=HYPERLINK("https://www.leilaoonline.net/lote/detalhe/263179", " Bobinas Couche 60x100 Gatinhos 10 unidades Azul 10 unidades")</f>
      </c>
      <c r="C175" s="4" t="inlineStr">
        <is>
          <t>Aguardando</t>
        </is>
      </c>
      <c r="D175" s="4" t="inlineStr">
        <is>
          <t>0</t>
        </is>
      </c>
      <c r="E175" s="5" t="inlineStr">
        <is>
          <t>850,00</t>
        </is>
      </c>
      <c r="F175" s="4" t="inlineStr">
        <is>
          <t>20.00</t>
        </is>
      </c>
    </row>
    <row collapsed="false" customFormat="false" customHeight="false" hidden="false" ht="12.1" outlineLevel="0" r="176">
      <c r="A176" s="5" t="s">
        <f>=HYPERLINK("https://www.leilaoonline.net/lote/detalhe/263181", "166")</f>
      </c>
      <c r="B176" s="4" t="s">
        <f>=HYPERLINK("https://www.leilaoonline.net/lote/detalhe/263181", " Kit com 300 unidades (Canetas Lapis Etc)")</f>
      </c>
      <c r="C176" s="4" t="inlineStr">
        <is>
          <t>Aguardando</t>
        </is>
      </c>
      <c r="D176" s="4" t="inlineStr">
        <is>
          <t>0</t>
        </is>
      </c>
      <c r="E176" s="5" t="inlineStr">
        <is>
          <t>600,00</t>
        </is>
      </c>
      <c r="F176" s="4" t="inlineStr">
        <is>
          <t>20.00</t>
        </is>
      </c>
    </row>
    <row collapsed="false" customFormat="false" customHeight="false" hidden="false" ht="12.1" outlineLevel="0" r="177">
      <c r="A177" s="5" t="s">
        <f>=HYPERLINK("https://www.leilaoonline.net/lote/detalhe/263178", "167")</f>
      </c>
      <c r="B177" s="4" t="s">
        <f>=HYPERLINK("https://www.leilaoonline.net/lote/detalhe/263178", " Kit com 300 unidades (Canetas Lapis Etc)")</f>
      </c>
      <c r="C177" s="4" t="inlineStr">
        <is>
          <t>Aguardando</t>
        </is>
      </c>
      <c r="D177" s="4" t="inlineStr">
        <is>
          <t>0</t>
        </is>
      </c>
      <c r="E177" s="5" t="inlineStr">
        <is>
          <t>600,00</t>
        </is>
      </c>
      <c r="F177" s="4" t="inlineStr">
        <is>
          <t>20.00</t>
        </is>
      </c>
    </row>
    <row collapsed="false" customFormat="false" customHeight="false" hidden="false" ht="12.1" outlineLevel="0" r="178">
      <c r="A178" s="5" t="s">
        <f>=HYPERLINK("https://www.leilaoonline.net/lote/detalhe/263250", "168")</f>
      </c>
      <c r="B178" s="4" t="s">
        <f>=HYPERLINK("https://www.leilaoonline.net/lote/detalhe/263250", " Folhas p Encapar 105 Pct c/5 Folhas Porta Objeto 27 Estojo Porta Objetos 7")</f>
      </c>
      <c r="C178" s="4" t="inlineStr">
        <is>
          <t>Aguardando</t>
        </is>
      </c>
      <c r="D178" s="4" t="inlineStr">
        <is>
          <t>0</t>
        </is>
      </c>
      <c r="E178" s="5" t="inlineStr">
        <is>
          <t>130,00</t>
        </is>
      </c>
      <c r="F178" s="4" t="inlineStr">
        <is>
          <t>20.00</t>
        </is>
      </c>
    </row>
    <row collapsed="false" customFormat="false" customHeight="false" hidden="false" ht="12.1" outlineLevel="0" r="179">
      <c r="A179" s="5" t="s">
        <f>=HYPERLINK("https://www.leilaoonline.net/lote/detalhe/263182", "169")</f>
      </c>
      <c r="B179" s="4" t="s">
        <f>=HYPERLINK("https://www.leilaoonline.net/lote/detalhe/263182", " Folhas p Encapar 120 Pct c/5Folhas Fita Metal 03 Cxs c/48 Prata Vermelho/")</f>
      </c>
      <c r="C179" s="4" t="inlineStr">
        <is>
          <t>Aguardando</t>
        </is>
      </c>
      <c r="D179" s="4" t="inlineStr">
        <is>
          <t>0</t>
        </is>
      </c>
      <c r="E179" s="5" t="inlineStr">
        <is>
          <t>1.400,00</t>
        </is>
      </c>
      <c r="F179" s="4" t="inlineStr">
        <is>
          <t>20.00</t>
        </is>
      </c>
    </row>
    <row collapsed="false" customFormat="false" customHeight="false" hidden="false" ht="12.1" outlineLevel="0" r="180">
      <c r="A180" s="5" t="s">
        <f>=HYPERLINK("https://www.leilaoonline.net/lote/detalhe/263256", "170")</f>
      </c>
      <c r="B180" s="4" t="s">
        <f>=HYPERLINK("https://www.leilaoonline.net/lote/detalhe/263256", " Laco Facil Varios Modelos 800 Pacotes c/10")</f>
      </c>
      <c r="C180" s="4" t="inlineStr">
        <is>
          <t>Aguardando</t>
        </is>
      </c>
      <c r="D180" s="4" t="inlineStr">
        <is>
          <t>0</t>
        </is>
      </c>
      <c r="E180" s="5" t="inlineStr">
        <is>
          <t>1.050,00</t>
        </is>
      </c>
      <c r="F180" s="4" t="inlineStr">
        <is>
          <t>20.00</t>
        </is>
      </c>
    </row>
    <row collapsed="false" customFormat="false" customHeight="false" hidden="false" ht="12.1" outlineLevel="0" r="181">
      <c r="A181" s="5" t="s">
        <f>=HYPERLINK("https://www.leilaoonline.net/lote/detalhe/263183", "171")</f>
      </c>
      <c r="B181" s="4" t="s">
        <f>=HYPERLINK("https://www.leilaoonline.net/lote/detalhe/263183", " Laco Facil Varios Modelos 475 Pacotes c/10 Folhas para Encapar 60Pct c/5 folhas")</f>
      </c>
      <c r="C181" s="4" t="inlineStr">
        <is>
          <t>Aguardando</t>
        </is>
      </c>
      <c r="D181" s="4" t="inlineStr">
        <is>
          <t>0</t>
        </is>
      </c>
      <c r="E181" s="5" t="inlineStr">
        <is>
          <t>1.200,00</t>
        </is>
      </c>
      <c r="F181" s="4" t="inlineStr">
        <is>
          <t>20.00</t>
        </is>
      </c>
    </row>
    <row collapsed="false" customFormat="false" customHeight="false" hidden="false" ht="12.1" outlineLevel="0" r="182">
      <c r="A182" s="5" t="s">
        <f>=HYPERLINK("https://www.leilaoonline.net/lote/detalhe/263186", "172")</f>
      </c>
      <c r="B182" s="4" t="s">
        <f>=HYPERLINK("https://www.leilaoonline.net/lote/detalhe/263186", " Caixa Papelao Vinho Duplo 45 Pacotes 16.5x33x8 Cromus c/10")</f>
      </c>
      <c r="C182" s="4" t="inlineStr">
        <is>
          <t>Aguardando</t>
        </is>
      </c>
      <c r="D182" s="4" t="inlineStr">
        <is>
          <t>0</t>
        </is>
      </c>
      <c r="E182" s="5" t="inlineStr">
        <is>
          <t>765,00</t>
        </is>
      </c>
      <c r="F182" s="4" t="inlineStr">
        <is>
          <t>20.00</t>
        </is>
      </c>
    </row>
    <row collapsed="false" customFormat="false" customHeight="false" hidden="false" ht="12.1" outlineLevel="0" r="183">
      <c r="A183" s="5" t="s">
        <f>=HYPERLINK("https://www.leilaoonline.net/lote/detalhe/263184", "173")</f>
      </c>
      <c r="B183" s="4" t="s">
        <f>=HYPERLINK("https://www.leilaoonline.net/lote/detalhe/263184", " Caixa Papelao Vinho Duplo 45 Pacotes 16.5x33x8 Cromus c/10")</f>
      </c>
      <c r="C183" s="4" t="inlineStr">
        <is>
          <t>Aguardando</t>
        </is>
      </c>
      <c r="D183" s="4" t="inlineStr">
        <is>
          <t>0</t>
        </is>
      </c>
      <c r="E183" s="5" t="inlineStr">
        <is>
          <t>765,00</t>
        </is>
      </c>
      <c r="F183" s="4" t="inlineStr">
        <is>
          <t>20.00</t>
        </is>
      </c>
    </row>
    <row collapsed="false" customFormat="false" customHeight="false" hidden="false" ht="12.1" outlineLevel="0" r="184">
      <c r="A184" s="5" t="s">
        <f>=HYPERLINK("https://www.leilaoonline.net/lote/detalhe/263185", "174")</f>
      </c>
      <c r="B184" s="4" t="s">
        <f>=HYPERLINK("https://www.leilaoonline.net/lote/detalhe/263185", " Bobinas Couche 60x100 Gatinhos 11 unidades Azul 9 unidades")</f>
      </c>
      <c r="C184" s="4" t="inlineStr">
        <is>
          <t>Aguardando</t>
        </is>
      </c>
      <c r="D184" s="4" t="inlineStr">
        <is>
          <t>0</t>
        </is>
      </c>
      <c r="E184" s="5" t="inlineStr">
        <is>
          <t>850,00</t>
        </is>
      </c>
      <c r="F184" s="4" t="inlineStr">
        <is>
          <t>20.00</t>
        </is>
      </c>
    </row>
    <row collapsed="false" customFormat="false" customHeight="false" hidden="false" ht="12.1" outlineLevel="0" r="185">
      <c r="A185" s="5" t="s">
        <f>=HYPERLINK("https://www.leilaoonline.net/lote/detalhe/263187", "175")</f>
      </c>
      <c r="B185" s="4" t="s">
        <f>=HYPERLINK("https://www.leilaoonline.net/lote/detalhe/263187", " Gandola Usada C1.50xL0.80xALT1.00 2 unidades")</f>
      </c>
      <c r="C185" s="4" t="inlineStr">
        <is>
          <t>Aguardando</t>
        </is>
      </c>
      <c r="D185" s="4" t="inlineStr">
        <is>
          <t>0</t>
        </is>
      </c>
      <c r="E185" s="5" t="inlineStr">
        <is>
          <t>340,00</t>
        </is>
      </c>
      <c r="F185" s="4" t="inlineStr">
        <is>
          <t>20.00</t>
        </is>
      </c>
    </row>
    <row collapsed="false" customFormat="false" customHeight="false" hidden="false" ht="12.1" outlineLevel="0" r="186">
      <c r="A186" s="5" t="s">
        <f>=HYPERLINK("https://www.leilaoonline.net/lote/detalhe/263189", "176")</f>
      </c>
      <c r="B186" s="4" t="s">
        <f>=HYPERLINK("https://www.leilaoonline.net/lote/detalhe/263189", " Mesa Corrida para Estamparia com Estrutura de Ferro Medida 1.60 Larx 8.20 Com")</f>
      </c>
      <c r="C186" s="4" t="inlineStr">
        <is>
          <t>Aguardando</t>
        </is>
      </c>
      <c r="D186" s="4" t="inlineStr">
        <is>
          <t>0</t>
        </is>
      </c>
      <c r="E186" s="5" t="inlineStr">
        <is>
          <t>5.500,00</t>
        </is>
      </c>
      <c r="F186" s="4" t="inlineStr">
        <is>
          <t>20.00</t>
        </is>
      </c>
    </row>
    <row collapsed="false" customFormat="false" customHeight="false" hidden="false" ht="12.1" outlineLevel="0" r="187">
      <c r="A187" s="5" t="s">
        <f>=HYPERLINK("https://www.leilaoonline.net/lote/detalhe/263188", "177")</f>
      </c>
      <c r="B187" s="4" t="s">
        <f>=HYPERLINK("https://www.leilaoonline.net/lote/detalhe/263188", " Mesas de Estamparia com 12 Berços Termicos cada Est toda de Ferro c Berços Termicos Sobressalentes de Varias Medidas")</f>
      </c>
      <c r="C187" s="4" t="inlineStr">
        <is>
          <t>Aguardando</t>
        </is>
      </c>
      <c r="D187" s="4" t="inlineStr">
        <is>
          <t>0</t>
        </is>
      </c>
      <c r="E187" s="5" t="inlineStr">
        <is>
          <t>18.000,00</t>
        </is>
      </c>
      <c r="F187" s="4" t="inlineStr">
        <is>
          <t>20.00</t>
        </is>
      </c>
    </row>
    <row collapsed="false" customFormat="false" customHeight="false" hidden="false" ht="12.1" outlineLevel="0" r="188">
      <c r="A188" s="5" t="s">
        <f>=HYPERLINK("https://www.leilaoonline.net/lote/detalhe/263194", "178")</f>
      </c>
      <c r="B188" s="4" t="s">
        <f>=HYPERLINK("https://www.leilaoonline.net/lote/detalhe/263194", " Arara Guande 3,70x2.00")</f>
      </c>
      <c r="C188" s="4" t="inlineStr">
        <is>
          <t>Aguardando</t>
        </is>
      </c>
      <c r="D188" s="4" t="inlineStr">
        <is>
          <t>0</t>
        </is>
      </c>
      <c r="E188" s="5" t="inlineStr">
        <is>
          <t>425,00</t>
        </is>
      </c>
      <c r="F188" s="4" t="inlineStr">
        <is>
          <t>20.00</t>
        </is>
      </c>
    </row>
    <row collapsed="false" customFormat="false" customHeight="false" hidden="false" ht="12.1" outlineLevel="0" r="189">
      <c r="A189" s="5" t="s">
        <f>=HYPERLINK("https://www.leilaoonline.net/lote/detalhe/263191", "179")</f>
      </c>
      <c r="B189" s="4" t="s">
        <f>=HYPERLINK("https://www.leilaoonline.net/lote/detalhe/263191", " Cabides de Acrilico 500 Pecas")</f>
      </c>
      <c r="C189" s="4" t="inlineStr">
        <is>
          <t>Aguardando</t>
        </is>
      </c>
      <c r="D189" s="4" t="inlineStr">
        <is>
          <t>0</t>
        </is>
      </c>
      <c r="E189" s="5" t="inlineStr">
        <is>
          <t>170,00</t>
        </is>
      </c>
      <c r="F189" s="4" t="inlineStr">
        <is>
          <t>20.00</t>
        </is>
      </c>
    </row>
    <row collapsed="false" customFormat="false" customHeight="false" hidden="false" ht="12.1" outlineLevel="0" r="190">
      <c r="A190" s="5" t="s">
        <f>=HYPERLINK("https://www.leilaoonline.net/lote/detalhe/263190", "180")</f>
      </c>
      <c r="B190" s="4" t="s">
        <f>=HYPERLINK("https://www.leilaoonline.net/lote/detalhe/263190", " Cesto Desmontavel 60x70x80")</f>
      </c>
      <c r="C190" s="4" t="inlineStr">
        <is>
          <t>Aguardando</t>
        </is>
      </c>
      <c r="D190" s="4" t="inlineStr">
        <is>
          <t>0</t>
        </is>
      </c>
      <c r="E190" s="5" t="inlineStr">
        <is>
          <t>850,00</t>
        </is>
      </c>
      <c r="F190" s="4" t="inlineStr">
        <is>
          <t>20.00</t>
        </is>
      </c>
    </row>
    <row collapsed="false" customFormat="false" customHeight="false" hidden="false" ht="12.1" outlineLevel="0" r="191">
      <c r="A191" s="5" t="s">
        <f>=HYPERLINK("https://www.leilaoonline.net/lote/detalhe/263192", "181")</f>
      </c>
      <c r="B191" s="4" t="s">
        <f>=HYPERLINK("https://www.leilaoonline.net/lote/detalhe/263192", " Madeira Perola 6 vigas 2.20x0.15x0.05")</f>
      </c>
      <c r="C191" s="4" t="inlineStr">
        <is>
          <t>Aguardando</t>
        </is>
      </c>
      <c r="D191" s="4" t="inlineStr">
        <is>
          <t>0</t>
        </is>
      </c>
      <c r="E191" s="5" t="inlineStr">
        <is>
          <t>170,00</t>
        </is>
      </c>
      <c r="F191" s="4" t="inlineStr">
        <is>
          <t>20.00</t>
        </is>
      </c>
    </row>
    <row collapsed="false" customFormat="false" customHeight="false" hidden="false" ht="12.1" outlineLevel="0" r="192">
      <c r="A192" s="5" t="s">
        <f>=HYPERLINK("https://www.leilaoonline.net/lote/detalhe/263193", "182")</f>
      </c>
      <c r="B192" s="4" t="s">
        <f>=HYPERLINK("https://www.leilaoonline.net/lote/detalhe/263193", " madeira Perola 13 vigas 1.20x0.15x0.05")</f>
      </c>
      <c r="C192" s="4" t="inlineStr">
        <is>
          <t>Aguardando</t>
        </is>
      </c>
      <c r="D192" s="4" t="inlineStr">
        <is>
          <t>0</t>
        </is>
      </c>
      <c r="E192" s="5" t="inlineStr">
        <is>
          <t>260,00</t>
        </is>
      </c>
      <c r="F192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2026-06-24T21:38:36.00Z</dcterms:created>
  <dc:creator>Tellks Tecnologia</dc:creator>
  <cp:revision>0</cp:revision>
</cp:coreProperties>
</file>