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7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ONLINE.NET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EQUIP. INDUSTRIAIS: MÁQUINAS, VENTILADORES, BOMBAS, MISTURADORES, TROCADORES DE CALOR ETC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05/02/2025 11:00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Guilherme O Rossi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=HYPERLINK("https://www.leilaoonline.net/lote/detalhe/264023", "099")</f>
      </c>
      <c r="B11" s="4" t="s">
        <f>=HYPERLINK("https://www.leilaoonline.net/lote/detalhe/264023", "APROX. 3.000 KG DE CONECXÕES DIVERSOS DE FIBRA ")</f>
      </c>
      <c r="C11" s="4" t="inlineStr">
        <is>
          <t>Não vendido</t>
        </is>
      </c>
      <c r="D11" s="4" t="inlineStr">
        <is>
          <t>0</t>
        </is>
      </c>
      <c r="E11" s="5" t="inlineStr">
        <is>
          <t>4.500,00</t>
        </is>
      </c>
      <c r="F11" s="4" t="inlineStr">
        <is>
          <t>300.00</t>
        </is>
      </c>
    </row>
    <row collapsed="false" customFormat="false" customHeight="false" hidden="false" ht="12.1" outlineLevel="0" r="12">
      <c r="A12" s="5" t="s">
        <f>=HYPERLINK("https://www.leilaoonline.net/lote/detalhe/264016", "100")</f>
      </c>
      <c r="B12" s="4" t="s">
        <f>=HYPERLINK("https://www.leilaoonline.net/lote/detalhe/264016", " TALHA COMPLETA CAPACIDADE 1 TON")</f>
      </c>
      <c r="C12" s="4" t="inlineStr">
        <is>
          <t>Não vendido</t>
        </is>
      </c>
      <c r="D12" s="4" t="inlineStr">
        <is>
          <t>0</t>
        </is>
      </c>
      <c r="E12" s="5" t="inlineStr">
        <is>
          <t>2.900,00</t>
        </is>
      </c>
      <c r="F12" s="4" t="inlineStr">
        <is>
          <t>250.00</t>
        </is>
      </c>
    </row>
    <row collapsed="false" customFormat="false" customHeight="false" hidden="false" ht="12.1" outlineLevel="0" r="13">
      <c r="A13" s="5" t="s">
        <f>=HYPERLINK("https://www.leilaoonline.net/lote/detalhe/263958", "101")</f>
      </c>
      <c r="B13" s="4" t="s">
        <f>=HYPERLINK("https://www.leilaoonline.net/lote/detalhe/263958", " MÁQUINA P/ FAZER VINCO SCHULER")</f>
      </c>
      <c r="C13" s="4" t="inlineStr">
        <is>
          <t>Não vendido</t>
        </is>
      </c>
      <c r="D13" s="4" t="inlineStr">
        <is>
          <t>0</t>
        </is>
      </c>
      <c r="E13" s="5" t="inlineStr">
        <is>
          <t>4.200,00</t>
        </is>
      </c>
      <c r="F13" s="4" t="inlineStr">
        <is>
          <t>500.00</t>
        </is>
      </c>
    </row>
    <row collapsed="false" customFormat="false" customHeight="false" hidden="false" ht="12.1" outlineLevel="0" r="14">
      <c r="A14" s="5" t="s">
        <f>=HYPERLINK("https://www.leilaoonline.net/lote/detalhe/263968", "104")</f>
      </c>
      <c r="B14" s="4" t="s">
        <f>=HYPERLINK("https://www.leilaoonline.net/lote/detalhe/263968", " MISTURADOR C/ MOTOR DE 3 CV")</f>
      </c>
      <c r="C14" s="4" t="inlineStr">
        <is>
          <t>Não vendido</t>
        </is>
      </c>
      <c r="D14" s="4" t="inlineStr">
        <is>
          <t>0</t>
        </is>
      </c>
      <c r="E14" s="5" t="inlineStr">
        <is>
          <t>4.200,00</t>
        </is>
      </c>
      <c r="F14" s="4" t="inlineStr">
        <is>
          <t>500.00</t>
        </is>
      </c>
    </row>
    <row collapsed="false" customFormat="false" customHeight="false" hidden="false" ht="12.1" outlineLevel="0" r="15">
      <c r="A15" s="5" t="s">
        <f>=HYPERLINK("https://www.leilaoonline.net/lote/detalhe/263960", "105")</f>
      </c>
      <c r="B15" s="4" t="s">
        <f>=HYPERLINK("https://www.leilaoonline.net/lote/detalhe/263960", " BOMBA OMEL EM INOX; C/ MOTOR DE 40 CV")</f>
      </c>
      <c r="C15" s="4" t="inlineStr">
        <is>
          <t>Não vendido</t>
        </is>
      </c>
      <c r="D15" s="4" t="inlineStr">
        <is>
          <t>0</t>
        </is>
      </c>
      <c r="E15" s="5" t="inlineStr">
        <is>
          <t>15.000,00</t>
        </is>
      </c>
      <c r="F15" s="4" t="inlineStr">
        <is>
          <t>1500.00</t>
        </is>
      </c>
    </row>
    <row collapsed="false" customFormat="false" customHeight="false" hidden="false" ht="12.1" outlineLevel="0" r="16">
      <c r="A16" s="5" t="s">
        <f>=HYPERLINK("https://www.leilaoonline.net/lote/detalhe/263962", "106")</f>
      </c>
      <c r="B16" s="4" t="s">
        <f>=HYPERLINK("https://www.leilaoonline.net/lote/detalhe/263962", " MISTURADOR C/ MOTOR DE 3 CV")</f>
      </c>
      <c r="C16" s="4" t="inlineStr">
        <is>
          <t>Não vendido</t>
        </is>
      </c>
      <c r="D16" s="4" t="inlineStr">
        <is>
          <t>0</t>
        </is>
      </c>
      <c r="E16" s="5" t="inlineStr">
        <is>
          <t>4.200,00</t>
        </is>
      </c>
      <c r="F16" s="4" t="inlineStr">
        <is>
          <t>500.00</t>
        </is>
      </c>
    </row>
    <row collapsed="false" customFormat="false" customHeight="false" hidden="false" ht="12.1" outlineLevel="0" r="17">
      <c r="A17" s="5" t="s">
        <f>=HYPERLINK("https://www.leilaoonline.net/lote/detalhe/263965", "108")</f>
      </c>
      <c r="B17" s="4" t="s">
        <f>=HYPERLINK("https://www.leilaoonline.net/lote/detalhe/263965", " ESTEIRA EM AÇO INOX; COMP.: 3 M; LARG.: 200 MM")</f>
      </c>
      <c r="C17" s="4" t="inlineStr">
        <is>
          <t>Não vendido</t>
        </is>
      </c>
      <c r="D17" s="4" t="inlineStr">
        <is>
          <t>0</t>
        </is>
      </c>
      <c r="E17" s="5" t="inlineStr">
        <is>
          <t>3.000,00</t>
        </is>
      </c>
      <c r="F17" s="4" t="inlineStr">
        <is>
          <t>400.00</t>
        </is>
      </c>
    </row>
    <row collapsed="false" customFormat="false" customHeight="false" hidden="false" ht="12.1" outlineLevel="0" r="18">
      <c r="A18" s="5" t="s">
        <f>=HYPERLINK("https://www.leilaoonline.net/lote/detalhe/263966", "109")</f>
      </c>
      <c r="B18" s="4" t="s">
        <f>=HYPERLINK("https://www.leilaoonline.net/lote/detalhe/263966", " VENTILADOR LUFT, VAZÃO: 6600 M³/H; C/ MOTOR DE 60 CV")</f>
      </c>
      <c r="C18" s="4" t="inlineStr">
        <is>
          <t>Não vendido</t>
        </is>
      </c>
      <c r="D18" s="4" t="inlineStr">
        <is>
          <t>0</t>
        </is>
      </c>
      <c r="E18" s="5" t="inlineStr">
        <is>
          <t>15.000,00</t>
        </is>
      </c>
      <c r="F18" s="4" t="inlineStr">
        <is>
          <t>1500.00</t>
        </is>
      </c>
    </row>
    <row collapsed="false" customFormat="false" customHeight="false" hidden="false" ht="12.1" outlineLevel="0" r="19">
      <c r="A19" s="5" t="s">
        <f>=HYPERLINK("https://www.leilaoonline.net/lote/detalhe/264017", "110")</f>
      </c>
      <c r="B19" s="4" t="s">
        <f>=HYPERLINK("https://www.leilaoonline.net/lote/detalhe/264017", "10 un. - MOTORES CAPACIDADE 15 CV REDUÇÃO 1:35")</f>
      </c>
      <c r="C19" s="4" t="inlineStr">
        <is>
          <t>Não vendido</t>
        </is>
      </c>
      <c r="D19" s="4" t="inlineStr">
        <is>
          <t>0</t>
        </is>
      </c>
      <c r="E19" s="5" t="inlineStr">
        <is>
          <t>28.000,00</t>
        </is>
      </c>
      <c r="F19" s="4" t="inlineStr">
        <is>
          <t>350.00</t>
        </is>
      </c>
    </row>
    <row collapsed="false" customFormat="false" customHeight="false" hidden="false" ht="12.1" outlineLevel="0" r="20">
      <c r="A20" s="5" t="s">
        <f>=HYPERLINK("https://www.leilaoonline.net/lote/detalhe/264015", "111")</f>
      </c>
      <c r="B20" s="4" t="s">
        <f>=HYPERLINK("https://www.leilaoonline.net/lote/detalhe/264015", " TORNO MECÃNICO BARRAMENTO 2 MTS 250 DE PASSAGEM")</f>
      </c>
      <c r="C20" s="4" t="inlineStr">
        <is>
          <t>Não vendido</t>
        </is>
      </c>
      <c r="D20" s="4" t="inlineStr">
        <is>
          <t>0</t>
        </is>
      </c>
      <c r="E20" s="5" t="inlineStr">
        <is>
          <t>8.000,00</t>
        </is>
      </c>
      <c r="F20" s="4" t="inlineStr">
        <is>
          <t>250.00</t>
        </is>
      </c>
    </row>
    <row collapsed="false" customFormat="false" customHeight="false" hidden="false" ht="12.1" outlineLevel="0" r="21">
      <c r="A21" s="5" t="s">
        <f>=HYPERLINK("https://www.leilaoonline.net/lote/detalhe/263964", "112")</f>
      </c>
      <c r="B21" s="4" t="s">
        <f>=HYPERLINK("https://www.leilaoonline.net/lote/detalhe/263964", " VENTOINHA C/ MOTOR DE 100 CV")</f>
      </c>
      <c r="C21" s="4" t="inlineStr">
        <is>
          <t>Não vendido</t>
        </is>
      </c>
      <c r="D21" s="4" t="inlineStr">
        <is>
          <t>0</t>
        </is>
      </c>
      <c r="E21" s="5" t="inlineStr">
        <is>
          <t>10.800,00</t>
        </is>
      </c>
      <c r="F21" s="4" t="inlineStr">
        <is>
          <t>1200.00</t>
        </is>
      </c>
    </row>
    <row collapsed="false" customFormat="false" customHeight="false" hidden="false" ht="12.1" outlineLevel="0" r="22">
      <c r="A22" s="5" t="s">
        <f>=HYPERLINK("https://www.leilaoonline.net/lote/detalhe/263970", "113")</f>
      </c>
      <c r="B22" s="4" t="s">
        <f>=HYPERLINK("https://www.leilaoonline.net/lote/detalhe/263970", " VENTOINHA C/ MOTOR DE 75 CV")</f>
      </c>
      <c r="C22" s="4" t="inlineStr">
        <is>
          <t>Não vendido</t>
        </is>
      </c>
      <c r="D22" s="4" t="inlineStr">
        <is>
          <t>0</t>
        </is>
      </c>
      <c r="E22" s="5" t="inlineStr">
        <is>
          <t>10.800,00</t>
        </is>
      </c>
      <c r="F22" s="4" t="inlineStr">
        <is>
          <t>1200.00</t>
        </is>
      </c>
    </row>
    <row collapsed="false" customFormat="false" customHeight="false" hidden="false" ht="12.1" outlineLevel="0" r="23">
      <c r="A23" s="5" t="s">
        <f>=HYPERLINK("https://www.leilaoonline.net/lote/detalhe/263963", "114")</f>
      </c>
      <c r="B23" s="4" t="s">
        <f>=HYPERLINK("https://www.leilaoonline.net/lote/detalhe/263963", " DOBRADEIRA; COMP. 2 M")</f>
      </c>
      <c r="C23" s="4" t="inlineStr">
        <is>
          <t>Não vendido</t>
        </is>
      </c>
      <c r="D23" s="4" t="inlineStr">
        <is>
          <t>0</t>
        </is>
      </c>
      <c r="E23" s="5" t="inlineStr">
        <is>
          <t>4.800,00</t>
        </is>
      </c>
      <c r="F23" s="4" t="inlineStr">
        <is>
          <t>500.00</t>
        </is>
      </c>
    </row>
    <row collapsed="false" customFormat="false" customHeight="false" hidden="false" ht="12.1" outlineLevel="0" r="24">
      <c r="A24" s="5" t="s">
        <f>=HYPERLINK("https://www.leilaoonline.net/lote/detalhe/263961", "115")</f>
      </c>
      <c r="B24" s="4" t="s">
        <f>=HYPERLINK("https://www.leilaoonline.net/lote/detalhe/263961", " DOBRADEIRA; COMP. 2 M")</f>
      </c>
      <c r="C24" s="4" t="inlineStr">
        <is>
          <t>Não vendido</t>
        </is>
      </c>
      <c r="D24" s="4" t="inlineStr">
        <is>
          <t>0</t>
        </is>
      </c>
      <c r="E24" s="5" t="inlineStr">
        <is>
          <t>4.800,00</t>
        </is>
      </c>
      <c r="F24" s="4" t="inlineStr">
        <is>
          <t>500.00</t>
        </is>
      </c>
    </row>
    <row collapsed="false" customFormat="false" customHeight="false" hidden="false" ht="12.1" outlineLevel="0" r="25">
      <c r="A25" s="5" t="s">
        <f>=HYPERLINK("https://www.leilaoonline.net/lote/detalhe/263969", "116")</f>
      </c>
      <c r="B25" s="4" t="s">
        <f>=HYPERLINK("https://www.leilaoonline.net/lote/detalhe/263969", " MISTURADOR SIGMA")</f>
      </c>
      <c r="C25" s="4" t="inlineStr">
        <is>
          <t>Não vendido</t>
        </is>
      </c>
      <c r="D25" s="4" t="inlineStr">
        <is>
          <t>0</t>
        </is>
      </c>
      <c r="E25" s="5" t="inlineStr">
        <is>
          <t>18.000,00</t>
        </is>
      </c>
      <c r="F25" s="4" t="inlineStr">
        <is>
          <t>2000.00</t>
        </is>
      </c>
    </row>
    <row collapsed="false" customFormat="false" customHeight="false" hidden="false" ht="12.1" outlineLevel="0" r="26">
      <c r="A26" s="5" t="s">
        <f>=HYPERLINK("https://www.leilaoonline.net/lote/detalhe/263971", "117")</f>
      </c>
      <c r="B26" s="4" t="s">
        <f>=HYPERLINK("https://www.leilaoonline.net/lote/detalhe/263971", " UNIDADE HIDRÁULICA VICKERS; C/ MOTOR DE 20 CV")</f>
      </c>
      <c r="C26" s="4" t="inlineStr">
        <is>
          <t>Não vendido</t>
        </is>
      </c>
      <c r="D26" s="4" t="inlineStr">
        <is>
          <t>0</t>
        </is>
      </c>
      <c r="E26" s="5" t="inlineStr">
        <is>
          <t>4.800,00</t>
        </is>
      </c>
      <c r="F26" s="4" t="inlineStr">
        <is>
          <t>500.00</t>
        </is>
      </c>
    </row>
    <row collapsed="false" customFormat="false" customHeight="false" hidden="false" ht="12.1" outlineLevel="0" r="27">
      <c r="A27" s="5" t="s">
        <f>=HYPERLINK("https://www.leilaoonline.net/lote/detalhe/264018", "119")</f>
      </c>
      <c r="B27" s="4" t="s">
        <f>=HYPERLINK("https://www.leilaoonline.net/lote/detalhe/264018", "TALHA CAPACIDADE 20 TON.")</f>
      </c>
      <c r="C27" s="4" t="inlineStr">
        <is>
          <t>Não vendido</t>
        </is>
      </c>
      <c r="D27" s="4" t="inlineStr">
        <is>
          <t>0</t>
        </is>
      </c>
      <c r="E27" s="5" t="inlineStr">
        <is>
          <t>15.000,00</t>
        </is>
      </c>
      <c r="F27" s="4" t="inlineStr">
        <is>
          <t>500.00</t>
        </is>
      </c>
    </row>
    <row collapsed="false" customFormat="false" customHeight="false" hidden="false" ht="12.1" outlineLevel="0" r="28">
      <c r="A28" s="5" t="s">
        <f>=HYPERLINK("https://www.leilaoonline.net/lote/detalhe/264013", "122")</f>
      </c>
      <c r="B28" s="4" t="s">
        <f>=HYPERLINK("https://www.leilaoonline.net/lote/detalhe/264013", " TORNO MECANICO BARRAMENTO 3 MTS PASSAGEM TOTAL 800 MARCA TOZ")</f>
      </c>
      <c r="C28" s="4" t="inlineStr">
        <is>
          <t>Não vendido</t>
        </is>
      </c>
      <c r="D28" s="4" t="inlineStr">
        <is>
          <t>0</t>
        </is>
      </c>
      <c r="E28" s="5" t="inlineStr">
        <is>
          <t>7.000,00</t>
        </is>
      </c>
      <c r="F28" s="4" t="inlineStr">
        <is>
          <t>250.00</t>
        </is>
      </c>
    </row>
    <row collapsed="false" customFormat="false" customHeight="false" hidden="false" ht="12.1" outlineLevel="0" r="29">
      <c r="A29" s="5" t="s">
        <f>=HYPERLINK("https://www.leilaoonline.net/lote/detalhe/263959", "123")</f>
      </c>
      <c r="B29" s="4" t="s">
        <f>=HYPERLINK("https://www.leilaoonline.net/lote/detalhe/263959", " FILTRO-PRENSA EM AÇO CARBONO; COMP.: 2400 MM; C/ PLACAS 600x600 MM")</f>
      </c>
      <c r="C29" s="4" t="inlineStr">
        <is>
          <t>Não vendido</t>
        </is>
      </c>
      <c r="D29" s="4" t="inlineStr">
        <is>
          <t>0</t>
        </is>
      </c>
      <c r="E29" s="5" t="inlineStr">
        <is>
          <t>10.800,00</t>
        </is>
      </c>
      <c r="F29" s="4" t="inlineStr">
        <is>
          <t>1200.00</t>
        </is>
      </c>
    </row>
    <row collapsed="false" customFormat="false" customHeight="false" hidden="false" ht="12.1" outlineLevel="0" r="30">
      <c r="A30" s="5" t="s">
        <f>=HYPERLINK("https://www.leilaoonline.net/lote/detalhe/264014", "124")</f>
      </c>
      <c r="B30" s="4" t="s">
        <f>=HYPERLINK("https://www.leilaoonline.net/lote/detalhe/264014", " TORRE DE RESFRIAMENTO COMPLETA TAMANHO 2.300 X 700 X 700")</f>
      </c>
      <c r="C30" s="4" t="inlineStr">
        <is>
          <t>Não vendido</t>
        </is>
      </c>
      <c r="D30" s="4" t="inlineStr">
        <is>
          <t>0</t>
        </is>
      </c>
      <c r="E30" s="5" t="inlineStr">
        <is>
          <t>3.500,00</t>
        </is>
      </c>
      <c r="F30" s="4" t="inlineStr">
        <is>
          <t>200.00</t>
        </is>
      </c>
    </row>
    <row collapsed="false" customFormat="false" customHeight="false" hidden="false" ht="12.1" outlineLevel="0" r="31">
      <c r="A31" s="5" t="s">
        <f>=HYPERLINK("https://www.leilaoonline.net/lote/detalhe/263973", "127")</f>
      </c>
      <c r="B31" s="4" t="s">
        <f>=HYPERLINK("https://www.leilaoonline.net/lote/detalhe/263973", " 2 ENGRAXADEIRAS C/ MOTOR DE 0,25 CV")</f>
      </c>
      <c r="C31" s="4" t="inlineStr">
        <is>
          <t>Não vendido</t>
        </is>
      </c>
      <c r="D31" s="4" t="inlineStr">
        <is>
          <t>0</t>
        </is>
      </c>
      <c r="E31" s="5" t="inlineStr">
        <is>
          <t>1.200,00</t>
        </is>
      </c>
      <c r="F31" s="4" t="inlineStr">
        <is>
          <t>200.00</t>
        </is>
      </c>
    </row>
    <row collapsed="false" customFormat="false" customHeight="false" hidden="false" ht="12.1" outlineLevel="0" r="32">
      <c r="A32" s="5" t="s">
        <f>=HYPERLINK("https://www.leilaoonline.net/lote/detalhe/263987", "129")</f>
      </c>
      <c r="B32" s="4" t="s">
        <f>=HYPERLINK("https://www.leilaoonline.net/lote/detalhe/263987", " TROCADOR DE CALOR TRANTER; PRES. MÁX: 16 BAR")</f>
      </c>
      <c r="C32" s="4" t="inlineStr">
        <is>
          <t>Não vendido</t>
        </is>
      </c>
      <c r="D32" s="4" t="inlineStr">
        <is>
          <t>0</t>
        </is>
      </c>
      <c r="E32" s="5" t="inlineStr">
        <is>
          <t>4.200,00</t>
        </is>
      </c>
      <c r="F32" s="4" t="inlineStr">
        <is>
          <t>500.00</t>
        </is>
      </c>
    </row>
    <row collapsed="false" customFormat="false" customHeight="false" hidden="false" ht="12.1" outlineLevel="0" r="33">
      <c r="A33" s="5" t="s">
        <f>=HYPERLINK("https://www.leilaoonline.net/lote/detalhe/263974", "130")</f>
      </c>
      <c r="B33" s="4" t="s">
        <f>=HYPERLINK("https://www.leilaoonline.net/lote/detalhe/263974", " TROCADOR DE CALOR TRANTER; PRES. MÁX: 16 BAR")</f>
      </c>
      <c r="C33" s="4" t="inlineStr">
        <is>
          <t>Não vendido</t>
        </is>
      </c>
      <c r="D33" s="4" t="inlineStr">
        <is>
          <t>0</t>
        </is>
      </c>
      <c r="E33" s="5" t="inlineStr">
        <is>
          <t>4.200,00</t>
        </is>
      </c>
      <c r="F33" s="4" t="inlineStr">
        <is>
          <t>500.00</t>
        </is>
      </c>
    </row>
    <row collapsed="false" customFormat="false" customHeight="false" hidden="false" ht="12.1" outlineLevel="0" r="34">
      <c r="A34" s="5" t="s">
        <f>=HYPERLINK("https://www.leilaoonline.net/lote/detalhe/263975", "131")</f>
      </c>
      <c r="B34" s="4" t="s">
        <f>=HYPERLINK("https://www.leilaoonline.net/lote/detalhe/263975", " TROCADOR DE CALOR TERMOJET")</f>
      </c>
      <c r="C34" s="4" t="inlineStr">
        <is>
          <t>Não vendido</t>
        </is>
      </c>
      <c r="D34" s="4" t="inlineStr">
        <is>
          <t>0</t>
        </is>
      </c>
      <c r="E34" s="5" t="inlineStr">
        <is>
          <t>7.200,00</t>
        </is>
      </c>
      <c r="F34" s="4" t="inlineStr">
        <is>
          <t>800.00</t>
        </is>
      </c>
    </row>
    <row collapsed="false" customFormat="false" customHeight="false" hidden="false" ht="12.1" outlineLevel="0" r="35">
      <c r="A35" s="5" t="s">
        <f>=HYPERLINK("https://www.leilaoonline.net/lote/detalhe/263981", "132")</f>
      </c>
      <c r="B35" s="4" t="s">
        <f>=HYPERLINK("https://www.leilaoonline.net/lote/detalhe/263981", " TROCADOR DE CALOR TERMOJET")</f>
      </c>
      <c r="C35" s="4" t="inlineStr">
        <is>
          <t>Não vendido</t>
        </is>
      </c>
      <c r="D35" s="4" t="inlineStr">
        <is>
          <t>0</t>
        </is>
      </c>
      <c r="E35" s="5" t="inlineStr">
        <is>
          <t>7.200,00</t>
        </is>
      </c>
      <c r="F35" s="4" t="inlineStr">
        <is>
          <t>800.00</t>
        </is>
      </c>
    </row>
    <row collapsed="false" customFormat="false" customHeight="false" hidden="false" ht="12.1" outlineLevel="0" r="36">
      <c r="A36" s="5" t="s">
        <f>=HYPERLINK("https://www.leilaoonline.net/lote/detalhe/263984", "133")</f>
      </c>
      <c r="B36" s="4" t="s">
        <f>=HYPERLINK("https://www.leilaoonline.net/lote/detalhe/263984", " TROCADOR DE CALOR TERMOJET")</f>
      </c>
      <c r="C36" s="4" t="inlineStr">
        <is>
          <t>Não vendido</t>
        </is>
      </c>
      <c r="D36" s="4" t="inlineStr">
        <is>
          <t>0</t>
        </is>
      </c>
      <c r="E36" s="5" t="inlineStr">
        <is>
          <t>7.200,00</t>
        </is>
      </c>
      <c r="F36" s="4" t="inlineStr">
        <is>
          <t>800.00</t>
        </is>
      </c>
    </row>
    <row collapsed="false" customFormat="false" customHeight="false" hidden="false" ht="12.1" outlineLevel="0" r="37">
      <c r="A37" s="5" t="s">
        <f>=HYPERLINK("https://www.leilaoonline.net/lote/detalhe/263977", "134")</f>
      </c>
      <c r="B37" s="4" t="s">
        <f>=HYPERLINK("https://www.leilaoonline.net/lote/detalhe/263977", " TROCADOR DE CALOR ALFA LAVAL")</f>
      </c>
      <c r="C37" s="4" t="inlineStr">
        <is>
          <t>Não vendido</t>
        </is>
      </c>
      <c r="D37" s="4" t="inlineStr">
        <is>
          <t>0</t>
        </is>
      </c>
      <c r="E37" s="5" t="inlineStr">
        <is>
          <t>6.000,00</t>
        </is>
      </c>
      <c r="F37" s="4" t="inlineStr">
        <is>
          <t>700.00</t>
        </is>
      </c>
    </row>
    <row collapsed="false" customFormat="false" customHeight="false" hidden="false" ht="12.1" outlineLevel="0" r="38">
      <c r="A38" s="5" t="s">
        <f>=HYPERLINK("https://www.leilaoonline.net/lote/detalhe/263980", "135")</f>
      </c>
      <c r="B38" s="4" t="s">
        <f>=HYPERLINK("https://www.leilaoonline.net/lote/detalhe/263980", " TORNO AUTOMÁTICO CVA")</f>
      </c>
      <c r="C38" s="4" t="inlineStr">
        <is>
          <t>Não vendido</t>
        </is>
      </c>
      <c r="D38" s="4" t="inlineStr">
        <is>
          <t>0</t>
        </is>
      </c>
      <c r="E38" s="5" t="inlineStr">
        <is>
          <t>4.200,00</t>
        </is>
      </c>
      <c r="F38" s="4" t="inlineStr">
        <is>
          <t>500.00</t>
        </is>
      </c>
    </row>
    <row collapsed="false" customFormat="false" customHeight="false" hidden="false" ht="12.1" outlineLevel="0" r="39">
      <c r="A39" s="5" t="s">
        <f>=HYPERLINK("https://www.leilaoonline.net/lote/detalhe/263988", "136")</f>
      </c>
      <c r="B39" s="4" t="s">
        <f>=HYPERLINK("https://www.leilaoonline.net/lote/detalhe/263988", " TROCADOR DE CALOR TRANTER; PRES. MÁX: 16 BAR")</f>
      </c>
      <c r="C39" s="4" t="inlineStr">
        <is>
          <t>Não vendido</t>
        </is>
      </c>
      <c r="D39" s="4" t="inlineStr">
        <is>
          <t>0</t>
        </is>
      </c>
      <c r="E39" s="5" t="inlineStr">
        <is>
          <t>4.200,00</t>
        </is>
      </c>
      <c r="F39" s="4" t="inlineStr">
        <is>
          <t>500.00</t>
        </is>
      </c>
    </row>
    <row collapsed="false" customFormat="false" customHeight="false" hidden="false" ht="12.1" outlineLevel="0" r="40">
      <c r="A40" s="5" t="s">
        <f>=HYPERLINK("https://www.leilaoonline.net/lote/detalhe/263978", "138")</f>
      </c>
      <c r="B40" s="4" t="s">
        <f>=HYPERLINK("https://www.leilaoonline.net/lote/detalhe/263978", " CENTRÍFUGA DE CESTO EM INOX; DIÂM. 850x450 MM")</f>
      </c>
      <c r="C40" s="4" t="inlineStr">
        <is>
          <t>Não vendido</t>
        </is>
      </c>
      <c r="D40" s="4" t="inlineStr">
        <is>
          <t>0</t>
        </is>
      </c>
      <c r="E40" s="5" t="inlineStr">
        <is>
          <t>7.200,00</t>
        </is>
      </c>
      <c r="F40" s="4" t="inlineStr">
        <is>
          <t>800.00</t>
        </is>
      </c>
    </row>
    <row collapsed="false" customFormat="false" customHeight="false" hidden="false" ht="12.1" outlineLevel="0" r="41">
      <c r="A41" s="5" t="s">
        <f>=HYPERLINK("https://www.leilaoonline.net/lote/detalhe/263979", "139")</f>
      </c>
      <c r="B41" s="4" t="s">
        <f>=HYPERLINK("https://www.leilaoonline.net/lote/detalhe/263979", " REDUTOR TRANSMOTÉCNICA H11-18; REDUÇÃO 1:6,3")</f>
      </c>
      <c r="C41" s="4" t="inlineStr">
        <is>
          <t>Não vendido</t>
        </is>
      </c>
      <c r="D41" s="4" t="inlineStr">
        <is>
          <t>0</t>
        </is>
      </c>
      <c r="E41" s="5" t="inlineStr">
        <is>
          <t>5.400,00</t>
        </is>
      </c>
      <c r="F41" s="4" t="inlineStr">
        <is>
          <t>600.00</t>
        </is>
      </c>
    </row>
    <row collapsed="false" customFormat="false" customHeight="false" hidden="false" ht="12.1" outlineLevel="0" r="42">
      <c r="A42" s="5" t="s">
        <f>=HYPERLINK("https://www.leilaoonline.net/lote/detalhe/263985", "140")</f>
      </c>
      <c r="B42" s="4" t="s">
        <f>=HYPERLINK("https://www.leilaoonline.net/lote/detalhe/263985", " REDUTOR TRANSMOTÉCNICA H11-18; REDUÇÃO 1:6,3")</f>
      </c>
      <c r="C42" s="4" t="inlineStr">
        <is>
          <t>Não vendido</t>
        </is>
      </c>
      <c r="D42" s="4" t="inlineStr">
        <is>
          <t>0</t>
        </is>
      </c>
      <c r="E42" s="5" t="inlineStr">
        <is>
          <t>5.400,00</t>
        </is>
      </c>
      <c r="F42" s="4" t="inlineStr">
        <is>
          <t>600.00</t>
        </is>
      </c>
    </row>
    <row collapsed="false" customFormat="false" customHeight="false" hidden="false" ht="12.1" outlineLevel="0" r="43">
      <c r="A43" s="5" t="s">
        <f>=HYPERLINK("https://www.leilaoonline.net/lote/detalhe/263983", "141")</f>
      </c>
      <c r="B43" s="4" t="s">
        <f>=HYPERLINK("https://www.leilaoonline.net/lote/detalhe/263983", " REDUTOR TRANSMOTÉCNICA H12-18")</f>
      </c>
      <c r="C43" s="4" t="inlineStr">
        <is>
          <t>Não vendido</t>
        </is>
      </c>
      <c r="D43" s="4" t="inlineStr">
        <is>
          <t>0</t>
        </is>
      </c>
      <c r="E43" s="5" t="inlineStr">
        <is>
          <t>9.000,00</t>
        </is>
      </c>
      <c r="F43" s="4" t="inlineStr">
        <is>
          <t>1000.00</t>
        </is>
      </c>
    </row>
    <row collapsed="false" customFormat="false" customHeight="false" hidden="false" ht="12.1" outlineLevel="0" r="44">
      <c r="A44" s="5" t="s">
        <f>=HYPERLINK("https://www.leilaoonline.net/lote/detalhe/263976", "142")</f>
      </c>
      <c r="B44" s="4" t="s">
        <f>=HYPERLINK("https://www.leilaoonline.net/lote/detalhe/263976", " COMPRESSOR P/ REFRIGERAÇÃO TRANE")</f>
      </c>
      <c r="C44" s="4" t="inlineStr">
        <is>
          <t>Não vendido</t>
        </is>
      </c>
      <c r="D44" s="4" t="inlineStr">
        <is>
          <t>0</t>
        </is>
      </c>
      <c r="E44" s="5" t="inlineStr">
        <is>
          <t>1.800,00</t>
        </is>
      </c>
      <c r="F44" s="4" t="inlineStr">
        <is>
          <t>200.00</t>
        </is>
      </c>
    </row>
    <row collapsed="false" customFormat="false" customHeight="false" hidden="false" ht="12.1" outlineLevel="0" r="45">
      <c r="A45" s="5" t="s">
        <f>=HYPERLINK("https://www.leilaoonline.net/lote/detalhe/263982", "143")</f>
      </c>
      <c r="B45" s="4" t="s">
        <f>=HYPERLINK("https://www.leilaoonline.net/lote/detalhe/263982", " MOINHO DE TINTA C/ 3 ROLOS")</f>
      </c>
      <c r="C45" s="4" t="inlineStr">
        <is>
          <t>Não vendido</t>
        </is>
      </c>
      <c r="D45" s="4" t="inlineStr">
        <is>
          <t>0</t>
        </is>
      </c>
      <c r="E45" s="5" t="inlineStr">
        <is>
          <t>3.000,00</t>
        </is>
      </c>
      <c r="F45" s="4" t="inlineStr">
        <is>
          <t>400.00</t>
        </is>
      </c>
    </row>
    <row collapsed="false" customFormat="false" customHeight="false" hidden="false" ht="12.1" outlineLevel="0" r="46">
      <c r="A46" s="5" t="s">
        <f>=HYPERLINK("https://www.leilaoonline.net/lote/detalhe/263990", "145")</f>
      </c>
      <c r="B46" s="4" t="s">
        <f>=HYPERLINK("https://www.leilaoonline.net/lote/detalhe/263990", " REDUTOR NORD; C/ MOTOR DE 11 KW")</f>
      </c>
      <c r="C46" s="4" t="inlineStr">
        <is>
          <t>Não vendido</t>
        </is>
      </c>
      <c r="D46" s="4" t="inlineStr">
        <is>
          <t>0</t>
        </is>
      </c>
      <c r="E46" s="5" t="inlineStr">
        <is>
          <t>5.400,00</t>
        </is>
      </c>
      <c r="F46" s="4" t="inlineStr">
        <is>
          <t>600.00</t>
        </is>
      </c>
    </row>
    <row collapsed="false" customFormat="false" customHeight="false" hidden="false" ht="12.1" outlineLevel="0" r="47">
      <c r="A47" s="5" t="s">
        <f>=HYPERLINK("https://www.leilaoonline.net/lote/detalhe/263972", "149")</f>
      </c>
      <c r="B47" s="4" t="s">
        <f>=HYPERLINK("https://www.leilaoonline.net/lote/detalhe/263972", " SERRA DE FITA S/ ESPECIFICAÇÕES")</f>
      </c>
      <c r="C47" s="4" t="inlineStr">
        <is>
          <t>Não vendido</t>
        </is>
      </c>
      <c r="D47" s="4" t="inlineStr">
        <is>
          <t>0</t>
        </is>
      </c>
      <c r="E47" s="5" t="inlineStr">
        <is>
          <t>2.100,00</t>
        </is>
      </c>
      <c r="F47" s="4" t="inlineStr">
        <is>
          <t>300.00</t>
        </is>
      </c>
    </row>
    <row collapsed="false" customFormat="false" customHeight="false" hidden="false" ht="12.1" outlineLevel="0" r="48">
      <c r="A48" s="5" t="s">
        <f>=HYPERLINK("https://www.leilaoonline.net/lote/detalhe/263986", "150")</f>
      </c>
      <c r="B48" s="4" t="s">
        <f>=HYPERLINK("https://www.leilaoonline.net/lote/detalhe/263986", " ELEVADOR MANUAL S/ ESPECIFICAÇÕES")</f>
      </c>
      <c r="C48" s="4" t="inlineStr">
        <is>
          <t>Não vendido</t>
        </is>
      </c>
      <c r="D48" s="4" t="inlineStr">
        <is>
          <t>0</t>
        </is>
      </c>
      <c r="E48" s="5" t="inlineStr">
        <is>
          <t>1.800,00</t>
        </is>
      </c>
      <c r="F48" s="4" t="inlineStr">
        <is>
          <t>200.00</t>
        </is>
      </c>
    </row>
    <row collapsed="false" customFormat="false" customHeight="false" hidden="false" ht="12.1" outlineLevel="0" r="49">
      <c r="A49" s="5" t="s">
        <f>=HYPERLINK("https://www.leilaoonline.net/lote/detalhe/263989", "151")</f>
      </c>
      <c r="B49" s="4" t="s">
        <f>=HYPERLINK("https://www.leilaoonline.net/lote/detalhe/263989", " 3 BOMBAS CENTRÍFUGAS EM INOX KSB; C/ MOTOR DE 5 CV; Q: 1,5 M³/H")</f>
      </c>
      <c r="C49" s="4" t="inlineStr">
        <is>
          <t>Não vendido</t>
        </is>
      </c>
      <c r="D49" s="4" t="inlineStr">
        <is>
          <t>0</t>
        </is>
      </c>
      <c r="E49" s="5" t="inlineStr">
        <is>
          <t>10.800,00</t>
        </is>
      </c>
      <c r="F49" s="4" t="inlineStr">
        <is>
          <t>1200.00</t>
        </is>
      </c>
    </row>
    <row collapsed="false" customFormat="false" customHeight="false" hidden="false" ht="12.1" outlineLevel="0" r="50">
      <c r="A50" s="5" t="s">
        <f>=HYPERLINK("https://www.leilaoonline.net/lote/detalhe/263991", "154")</f>
      </c>
      <c r="B50" s="4" t="s">
        <f>=HYPERLINK("https://www.leilaoonline.net/lote/detalhe/263991", " TROCADOR DE CALOR EM INOX ALFA LAVAL")</f>
      </c>
      <c r="C50" s="4" t="inlineStr">
        <is>
          <t>Não vendido</t>
        </is>
      </c>
      <c r="D50" s="4" t="inlineStr">
        <is>
          <t>0</t>
        </is>
      </c>
      <c r="E50" s="5" t="inlineStr">
        <is>
          <t>4.800,00</t>
        </is>
      </c>
      <c r="F50" s="4" t="inlineStr">
        <is>
          <t>500.00</t>
        </is>
      </c>
    </row>
    <row collapsed="false" customFormat="false" customHeight="false" hidden="false" ht="12.1" outlineLevel="0" r="51">
      <c r="A51" s="5" t="s">
        <f>=HYPERLINK("https://www.leilaoonline.net/lote/detalhe/263994", "156")</f>
      </c>
      <c r="B51" s="4" t="s">
        <f>=HYPERLINK("https://www.leilaoonline.net/lote/detalhe/263994", " PALETEIRA ELÉTRICA CROWN MOD. 40GPM-4-12; CAP. 1200 KG; C/ BATERIA E S/ CARREGADOR")</f>
      </c>
      <c r="C51" s="4" t="inlineStr">
        <is>
          <t>Não vendido</t>
        </is>
      </c>
      <c r="D51" s="4" t="inlineStr">
        <is>
          <t>0</t>
        </is>
      </c>
      <c r="E51" s="5" t="inlineStr">
        <is>
          <t>3.600,00</t>
        </is>
      </c>
      <c r="F51" s="4" t="inlineStr">
        <is>
          <t>400.00</t>
        </is>
      </c>
    </row>
    <row collapsed="false" customFormat="false" customHeight="false" hidden="false" ht="12.1" outlineLevel="0" r="52">
      <c r="A52" s="5" t="s">
        <f>=HYPERLINK("https://www.leilaoonline.net/lote/detalhe/263967", "157")</f>
      </c>
      <c r="B52" s="4" t="s">
        <f>=HYPERLINK("https://www.leilaoonline.net/lote/detalhe/263967", " OXIGENADOR EM FIBRA; C/ MOTOR DE 2 CV, RPM 1700")</f>
      </c>
      <c r="C52" s="4" t="inlineStr">
        <is>
          <t>Não vendido</t>
        </is>
      </c>
      <c r="D52" s="4" t="inlineStr">
        <is>
          <t>0</t>
        </is>
      </c>
      <c r="E52" s="5" t="inlineStr">
        <is>
          <t>2.400,00</t>
        </is>
      </c>
      <c r="F52" s="4" t="inlineStr">
        <is>
          <t>300.00</t>
        </is>
      </c>
    </row>
    <row collapsed="false" customFormat="false" customHeight="false" hidden="false" ht="12.1" outlineLevel="0" r="53">
      <c r="A53" s="5" t="s">
        <f>=HYPERLINK("https://www.leilaoonline.net/lote/detalhe/263992", "160")</f>
      </c>
      <c r="B53" s="4" t="s">
        <f>=HYPERLINK("https://www.leilaoonline.net/lote/detalhe/263992", " TROCADOR DE CALOR EM INOX ALFA LAVAL")</f>
      </c>
      <c r="C53" s="4" t="inlineStr">
        <is>
          <t>Não vendido</t>
        </is>
      </c>
      <c r="D53" s="4" t="inlineStr">
        <is>
          <t>0</t>
        </is>
      </c>
      <c r="E53" s="5" t="inlineStr">
        <is>
          <t>7.200,00</t>
        </is>
      </c>
      <c r="F53" s="4" t="inlineStr">
        <is>
          <t>800.00</t>
        </is>
      </c>
    </row>
    <row collapsed="false" customFormat="false" customHeight="false" hidden="false" ht="12.1" outlineLevel="0" r="54">
      <c r="A54" s="5" t="s">
        <f>=HYPERLINK("https://www.leilaoonline.net/lote/detalhe/263993", "168")</f>
      </c>
      <c r="B54" s="4" t="s">
        <f>=HYPERLINK("https://www.leilaoonline.net/lote/detalhe/263993", " REDUTOR DE ATÉ 75 CV; RELAÇÃO 1:16")</f>
      </c>
      <c r="C54" s="4" t="inlineStr">
        <is>
          <t>Não vendido</t>
        </is>
      </c>
      <c r="D54" s="4" t="inlineStr">
        <is>
          <t>0</t>
        </is>
      </c>
      <c r="E54" s="5" t="inlineStr">
        <is>
          <t>12.000,00</t>
        </is>
      </c>
      <c r="F54" s="4" t="inlineStr">
        <is>
          <t>1400.00</t>
        </is>
      </c>
    </row>
    <row collapsed="false" customFormat="false" customHeight="false" hidden="false" ht="12.1" outlineLevel="0" r="55">
      <c r="A55" s="5" t="s">
        <f>=HYPERLINK("https://www.leilaoonline.net/lote/detalhe/263997", "171")</f>
      </c>
      <c r="B55" s="4" t="s">
        <f>=HYPERLINK("https://www.leilaoonline.net/lote/detalhe/263997", " REDUTOR BORGMAR ATÉ 150 CV; RELAÇÃO 1:31")</f>
      </c>
      <c r="C55" s="4" t="inlineStr">
        <is>
          <t>Não vendido</t>
        </is>
      </c>
      <c r="D55" s="4" t="inlineStr">
        <is>
          <t>0</t>
        </is>
      </c>
      <c r="E55" s="5" t="inlineStr">
        <is>
          <t>15.000,00</t>
        </is>
      </c>
      <c r="F55" s="4" t="inlineStr">
        <is>
          <t>500.00</t>
        </is>
      </c>
    </row>
    <row collapsed="false" customFormat="false" customHeight="false" hidden="false" ht="12.1" outlineLevel="0" r="56">
      <c r="A56" s="5" t="s">
        <f>=HYPERLINK("https://www.leilaoonline.net/lote/detalhe/263996", "174")</f>
      </c>
      <c r="B56" s="4" t="s">
        <f>=HYPERLINK("https://www.leilaoonline.net/lote/detalhe/263996", " REDUTOR C/ MOTOR DE 15 CV; RELAÇÃO 1:139")</f>
      </c>
      <c r="C56" s="4" t="inlineStr">
        <is>
          <t>Não vendido</t>
        </is>
      </c>
      <c r="D56" s="4" t="inlineStr">
        <is>
          <t>0</t>
        </is>
      </c>
      <c r="E56" s="5" t="inlineStr">
        <is>
          <t>7.200,00</t>
        </is>
      </c>
      <c r="F56" s="4" t="inlineStr">
        <is>
          <t>800.00</t>
        </is>
      </c>
    </row>
    <row collapsed="false" customFormat="false" customHeight="false" hidden="false" ht="12.1" outlineLevel="0" r="57">
      <c r="A57" s="5" t="s">
        <f>=HYPERLINK("https://www.leilaoonline.net/lote/detalhe/263995", "175")</f>
      </c>
      <c r="B57" s="4" t="s">
        <f>=HYPERLINK("https://www.leilaoonline.net/lote/detalhe/263995", " REDUTOR U-18; RELAÇÃO 1:60")</f>
      </c>
      <c r="C57" s="4" t="inlineStr">
        <is>
          <t>Não vendido</t>
        </is>
      </c>
      <c r="D57" s="4" t="inlineStr">
        <is>
          <t>0</t>
        </is>
      </c>
      <c r="E57" s="5" t="inlineStr">
        <is>
          <t>4.800,00</t>
        </is>
      </c>
      <c r="F57" s="4" t="inlineStr">
        <is>
          <t>500.00</t>
        </is>
      </c>
    </row>
    <row collapsed="false" customFormat="false" customHeight="false" hidden="false" ht="12.1" outlineLevel="0" r="58">
      <c r="A58" s="5" t="s">
        <f>=HYPERLINK("https://www.leilaoonline.net/lote/detalhe/264006", "180")</f>
      </c>
      <c r="B58" s="4" t="s">
        <f>=HYPERLINK("https://www.leilaoonline.net/lote/detalhe/264006", " AUTOCLAVE LUFERCO")</f>
      </c>
      <c r="C58" s="4" t="inlineStr">
        <is>
          <t>Não vendido</t>
        </is>
      </c>
      <c r="D58" s="4" t="inlineStr">
        <is>
          <t>0</t>
        </is>
      </c>
      <c r="E58" s="5" t="inlineStr">
        <is>
          <t>4.800,00</t>
        </is>
      </c>
      <c r="F58" s="4" t="inlineStr">
        <is>
          <t>500.00</t>
        </is>
      </c>
    </row>
    <row collapsed="false" customFormat="false" customHeight="false" hidden="false" ht="12.1" outlineLevel="0" r="59">
      <c r="A59" s="5" t="s">
        <f>=HYPERLINK("https://www.leilaoonline.net/lote/detalhe/263999", "181")</f>
      </c>
      <c r="B59" s="4" t="s">
        <f>=HYPERLINK("https://www.leilaoonline.net/lote/detalhe/263999", " MUFLA")</f>
      </c>
      <c r="C59" s="4" t="inlineStr">
        <is>
          <t>Não vendido</t>
        </is>
      </c>
      <c r="D59" s="4" t="inlineStr">
        <is>
          <t>0</t>
        </is>
      </c>
      <c r="E59" s="5" t="inlineStr">
        <is>
          <t>900,00</t>
        </is>
      </c>
      <c r="F59" s="4" t="inlineStr">
        <is>
          <t>100.00</t>
        </is>
      </c>
    </row>
    <row collapsed="false" customFormat="false" customHeight="false" hidden="false" ht="12.1" outlineLevel="0" r="60">
      <c r="A60" s="5" t="s">
        <f>=HYPERLINK("https://www.leilaoonline.net/lote/detalhe/264002", "182")</f>
      </c>
      <c r="B60" s="4" t="s">
        <f>=HYPERLINK("https://www.leilaoonline.net/lote/detalhe/264002", " ESMERIL")</f>
      </c>
      <c r="C60" s="4" t="inlineStr">
        <is>
          <t>Não vendido</t>
        </is>
      </c>
      <c r="D60" s="4" t="inlineStr">
        <is>
          <t>0</t>
        </is>
      </c>
      <c r="E60" s="5" t="inlineStr">
        <is>
          <t>3.500,00</t>
        </is>
      </c>
      <c r="F60" s="4" t="inlineStr">
        <is>
          <t>300.00</t>
        </is>
      </c>
    </row>
    <row collapsed="false" customFormat="false" customHeight="false" hidden="false" ht="12.1" outlineLevel="0" r="61">
      <c r="A61" s="5" t="s">
        <f>=HYPERLINK("https://www.leilaoonline.net/lote/detalhe/264004", "185")</f>
      </c>
      <c r="B61" s="4" t="s">
        <f>=HYPERLINK("https://www.leilaoonline.net/lote/detalhe/264004", " ROTULADORA PH-410")</f>
      </c>
      <c r="C61" s="4" t="inlineStr">
        <is>
          <t>Não vendido</t>
        </is>
      </c>
      <c r="D61" s="4" t="inlineStr">
        <is>
          <t>0</t>
        </is>
      </c>
      <c r="E61" s="5" t="inlineStr">
        <is>
          <t>5.400,00</t>
        </is>
      </c>
      <c r="F61" s="4" t="inlineStr">
        <is>
          <t>600.00</t>
        </is>
      </c>
    </row>
    <row collapsed="false" customFormat="false" customHeight="false" hidden="false" ht="12.1" outlineLevel="0" r="62">
      <c r="A62" s="5" t="s">
        <f>=HYPERLINK("https://www.leilaoonline.net/lote/detalhe/264003", "186")</f>
      </c>
      <c r="B62" s="4" t="s">
        <f>=HYPERLINK("https://www.leilaoonline.net/lote/detalhe/264003", " ESTEIRA EM AÇO INOX C/ MOTORREDUTOR")</f>
      </c>
      <c r="C62" s="4" t="inlineStr">
        <is>
          <t>Não vendido</t>
        </is>
      </c>
      <c r="D62" s="4" t="inlineStr">
        <is>
          <t>0</t>
        </is>
      </c>
      <c r="E62" s="5" t="inlineStr">
        <is>
          <t>3.600,00</t>
        </is>
      </c>
      <c r="F62" s="4" t="inlineStr">
        <is>
          <t>400.00</t>
        </is>
      </c>
    </row>
    <row collapsed="false" customFormat="false" customHeight="false" hidden="false" ht="12.1" outlineLevel="0" r="63">
      <c r="A63" s="5" t="s">
        <f>=HYPERLINK("https://www.leilaoonline.net/lote/detalhe/263998", "191")</f>
      </c>
      <c r="B63" s="4" t="s">
        <f>=HYPERLINK("https://www.leilaoonline.net/lote/detalhe/263998", " GERADOR DE ÁGUA QUENTE")</f>
      </c>
      <c r="C63" s="4" t="inlineStr">
        <is>
          <t>Não vendido</t>
        </is>
      </c>
      <c r="D63" s="4" t="inlineStr">
        <is>
          <t>0</t>
        </is>
      </c>
      <c r="E63" s="5" t="inlineStr">
        <is>
          <t>21.000,00</t>
        </is>
      </c>
      <c r="F63" s="4" t="inlineStr">
        <is>
          <t>500.00</t>
        </is>
      </c>
    </row>
    <row collapsed="false" customFormat="false" customHeight="false" hidden="false" ht="12.1" outlineLevel="0" r="64">
      <c r="A64" s="5" t="s">
        <f>=HYPERLINK("https://www.leilaoonline.net/lote/detalhe/264007", "192")</f>
      </c>
      <c r="B64" s="4" t="s">
        <f>=HYPERLINK("https://www.leilaoonline.net/lote/detalhe/264007", " 4 CABEÇOTES DE COMPRESSOR")</f>
      </c>
      <c r="C64" s="4" t="inlineStr">
        <is>
          <t>Não vendido</t>
        </is>
      </c>
      <c r="D64" s="4" t="inlineStr">
        <is>
          <t>0</t>
        </is>
      </c>
      <c r="E64" s="5" t="inlineStr">
        <is>
          <t>4.800,00</t>
        </is>
      </c>
      <c r="F64" s="4" t="inlineStr">
        <is>
          <t>500.00</t>
        </is>
      </c>
    </row>
    <row collapsed="false" customFormat="false" customHeight="false" hidden="false" ht="12.1" outlineLevel="0" r="65">
      <c r="A65" s="5" t="s">
        <f>=HYPERLINK("https://www.leilaoonline.net/lote/detalhe/264005", "194")</f>
      </c>
      <c r="B65" s="4" t="s">
        <f>=HYPERLINK("https://www.leilaoonline.net/lote/detalhe/264005", " SELADORA CYKLOP")</f>
      </c>
      <c r="C65" s="4" t="inlineStr">
        <is>
          <t>Não vendido</t>
        </is>
      </c>
      <c r="D65" s="4" t="inlineStr">
        <is>
          <t>0</t>
        </is>
      </c>
      <c r="E65" s="5" t="inlineStr">
        <is>
          <t>2.400,00</t>
        </is>
      </c>
      <c r="F65" s="4" t="inlineStr">
        <is>
          <t>300.00</t>
        </is>
      </c>
    </row>
    <row collapsed="false" customFormat="false" customHeight="false" hidden="false" ht="12.1" outlineLevel="0" r="66">
      <c r="A66" s="5" t="s">
        <f>=HYPERLINK("https://www.leilaoonline.net/lote/detalhe/264001", "195")</f>
      </c>
      <c r="B66" s="4" t="s">
        <f>=HYPERLINK("https://www.leilaoonline.net/lote/detalhe/264001", " FILTRO DE MANGAS")</f>
      </c>
      <c r="C66" s="4" t="inlineStr">
        <is>
          <t>Não vendido</t>
        </is>
      </c>
      <c r="D66" s="4" t="inlineStr">
        <is>
          <t>0</t>
        </is>
      </c>
      <c r="E66" s="5" t="inlineStr">
        <is>
          <t>21.000,00</t>
        </is>
      </c>
      <c r="F66" s="4" t="inlineStr">
        <is>
          <t>500.00</t>
        </is>
      </c>
    </row>
    <row collapsed="false" customFormat="false" customHeight="false" hidden="false" ht="12.1" outlineLevel="0" r="67">
      <c r="A67" s="5" t="s">
        <f>=HYPERLINK("https://www.leilaoonline.net/lote/detalhe/264000", "196")</f>
      </c>
      <c r="B67" s="4" t="s">
        <f>=HYPERLINK("https://www.leilaoonline.net/lote/detalhe/264000", " SERRA P/ METAIS COM ACIONAMENTO HIDRÁULICO")</f>
      </c>
      <c r="C67" s="4" t="inlineStr">
        <is>
          <t>Não vendido</t>
        </is>
      </c>
      <c r="D67" s="4" t="inlineStr">
        <is>
          <t>0</t>
        </is>
      </c>
      <c r="E67" s="5" t="inlineStr">
        <is>
          <t>4.800,00</t>
        </is>
      </c>
      <c r="F67" s="4" t="inlineStr">
        <is>
          <t>500.00</t>
        </is>
      </c>
    </row>
    <row collapsed="false" customFormat="false" customHeight="false" hidden="false" ht="12.1" outlineLevel="0" r="68">
      <c r="A68" s="5" t="s">
        <f>=HYPERLINK("https://www.leilaoonline.net/lote/detalhe/264010", "199")</f>
      </c>
      <c r="B68" s="4" t="s">
        <f>=HYPERLINK("https://www.leilaoonline.net/lote/detalhe/264010", " 02 Tanques de inox de Aprox. 513 L. Medidas 100cm x 110cm x 120cm ")</f>
      </c>
      <c r="C68" s="4" t="inlineStr">
        <is>
          <t>Não vendido</t>
        </is>
      </c>
      <c r="D68" s="4" t="inlineStr">
        <is>
          <t>0</t>
        </is>
      </c>
      <c r="E68" s="5" t="inlineStr">
        <is>
          <t>9.000,00</t>
        </is>
      </c>
      <c r="F68" s="4" t="inlineStr">
        <is>
          <t>250.00</t>
        </is>
      </c>
    </row>
    <row collapsed="false" customFormat="false" customHeight="false" hidden="false" ht="12.1" outlineLevel="0" r="69">
      <c r="A69" s="5" t="s">
        <f>=HYPERLINK("https://www.leilaoonline.net/lote/detalhe/264009", "200")</f>
      </c>
      <c r="B69" s="4" t="s">
        <f>=HYPERLINK("https://www.leilaoonline.net/lote/detalhe/264009", " Tanque de inox de aprox. 1.500 L. Medidas: 184cm x 120cm x 100cm")</f>
      </c>
      <c r="C69" s="4" t="inlineStr">
        <is>
          <t>Não vendido</t>
        </is>
      </c>
      <c r="D69" s="4" t="inlineStr">
        <is>
          <t>0</t>
        </is>
      </c>
      <c r="E69" s="5" t="inlineStr">
        <is>
          <t>5.200,00</t>
        </is>
      </c>
      <c r="F69" s="4" t="inlineStr">
        <is>
          <t>250.00</t>
        </is>
      </c>
    </row>
    <row collapsed="false" customFormat="false" customHeight="false" hidden="false" ht="12.1" outlineLevel="0" r="70">
      <c r="A70" s="5" t="s">
        <f>=HYPERLINK("https://www.leilaoonline.net/lote/detalhe/264012", "201")</f>
      </c>
      <c r="B70" s="4" t="s">
        <f>=HYPERLINK("https://www.leilaoonline.net/lote/detalhe/264012", " Rosca transportadora de inox Com motoredutor SEW de 2cv 1700rpm 1:58 30cm x 360cm x 33cm")</f>
      </c>
      <c r="C70" s="4" t="inlineStr">
        <is>
          <t>Não vendido</t>
        </is>
      </c>
      <c r="D70" s="4" t="inlineStr">
        <is>
          <t>0</t>
        </is>
      </c>
      <c r="E70" s="5" t="inlineStr">
        <is>
          <t>13.000,00</t>
        </is>
      </c>
      <c r="F70" s="4" t="inlineStr">
        <is>
          <t>250.00</t>
        </is>
      </c>
    </row>
    <row collapsed="false" customFormat="false" customHeight="false" hidden="false" ht="12.1" outlineLevel="0" r="71">
      <c r="A71" s="5" t="s">
        <f>=HYPERLINK("https://www.leilaoonline.net/lote/detalhe/264008", "202")</f>
      </c>
      <c r="B71" s="4" t="s">
        <f>=HYPERLINK("https://www.leilaoonline.net/lote/detalhe/264008", " Peneira vibratória de inox 174cm x 550cm x 100cm")</f>
      </c>
      <c r="C71" s="4" t="inlineStr">
        <is>
          <t>Não vendido</t>
        </is>
      </c>
      <c r="D71" s="4" t="inlineStr">
        <is>
          <t>0</t>
        </is>
      </c>
      <c r="E71" s="5" t="inlineStr">
        <is>
          <t>12.000,00</t>
        </is>
      </c>
      <c r="F71" s="4" t="inlineStr">
        <is>
          <t>250.00</t>
        </is>
      </c>
    </row>
    <row collapsed="false" customFormat="false" customHeight="false" hidden="false" ht="12.1" outlineLevel="0" r="72">
      <c r="A72" s="5" t="s">
        <f>=HYPERLINK("https://www.leilaoonline.net/lote/detalhe/264011", "204")</f>
      </c>
      <c r="B72" s="4" t="s">
        <f>=HYPERLINK("https://www.leilaoonline.net/lote/detalhe/264011", " Ventoinha com motor WEG W22 50cv 1130rpm 220/380v.")</f>
      </c>
      <c r="C72" s="4" t="inlineStr">
        <is>
          <t>Não vendido</t>
        </is>
      </c>
      <c r="D72" s="4" t="inlineStr">
        <is>
          <t>0</t>
        </is>
      </c>
      <c r="E72" s="5" t="inlineStr">
        <is>
          <t>22.000,00</t>
        </is>
      </c>
      <c r="F72" s="4" t="inlineStr">
        <is>
          <t>350.00</t>
        </is>
      </c>
    </row>
    <row collapsed="false" customFormat="false" customHeight="false" hidden="false" ht="12.1" outlineLevel="0" r="73">
      <c r="A73" s="5" t="s">
        <f>=HYPERLINK("https://www.leilaoonline.net/lote/detalhe/264019", "206")</f>
      </c>
      <c r="B73" s="4" t="s">
        <f>=HYPERLINK("https://www.leilaoonline.net/lote/detalhe/264019", "01 MOINHO DE FACA COM MOTOR WEG 20CV E BOCA DE 300MM")</f>
      </c>
      <c r="C73" s="4" t="inlineStr">
        <is>
          <t>Não vendido</t>
        </is>
      </c>
      <c r="D73" s="4" t="inlineStr">
        <is>
          <t>0</t>
        </is>
      </c>
      <c r="E73" s="5" t="inlineStr">
        <is>
          <t>10.000,00</t>
        </is>
      </c>
      <c r="F73" s="4" t="inlineStr">
        <is>
          <t>400.00</t>
        </is>
      </c>
    </row>
    <row collapsed="false" customFormat="false" customHeight="false" hidden="false" ht="12.1" outlineLevel="0" r="74">
      <c r="A74" s="5" t="s">
        <f>=HYPERLINK("https://www.leilaoonline.net/lote/detalhe/264020", "208")</f>
      </c>
      <c r="B74" s="4" t="s">
        <f>=HYPERLINK("https://www.leilaoonline.net/lote/detalhe/264020", "01 BOMBA COM MOTOR A GASOLINA 6 CILINDROS")</f>
      </c>
      <c r="C74" s="4" t="inlineStr">
        <is>
          <t>Não vendido</t>
        </is>
      </c>
      <c r="D74" s="4" t="inlineStr">
        <is>
          <t>0</t>
        </is>
      </c>
      <c r="E74" s="5" t="inlineStr">
        <is>
          <t>4.500,00</t>
        </is>
      </c>
      <c r="F74" s="4" t="inlineStr">
        <is>
          <t>300.00</t>
        </is>
      </c>
    </row>
    <row collapsed="false" customFormat="false" customHeight="false" hidden="false" ht="12.1" outlineLevel="0" r="75">
      <c r="A75" s="5" t="s">
        <f>=HYPERLINK("https://www.leilaoonline.net/lote/detalhe/264021", "209")</f>
      </c>
      <c r="B75" s="4" t="s">
        <f>=HYPERLINK("https://www.leilaoonline.net/lote/detalhe/264021", "01 MAQUINA MODELADORA")</f>
      </c>
      <c r="C75" s="4" t="inlineStr">
        <is>
          <t>Não vendido</t>
        </is>
      </c>
      <c r="D75" s="4" t="inlineStr">
        <is>
          <t>0</t>
        </is>
      </c>
      <c r="E75" s="5" t="inlineStr">
        <is>
          <t>3.500,00</t>
        </is>
      </c>
      <c r="F75" s="4" t="inlineStr">
        <is>
          <t>300.00</t>
        </is>
      </c>
    </row>
    <row collapsed="false" customFormat="false" customHeight="false" hidden="false" ht="12.1" outlineLevel="0" r="76">
      <c r="A76" s="5" t="s">
        <f>=HYPERLINK("https://www.leilaoonline.net/lote/detalhe/264022", "210")</f>
      </c>
      <c r="B76" s="4" t="s">
        <f>=HYPERLINK("https://www.leilaoonline.net/lote/detalhe/264022", "01 COMPRESSOR PARAFUSO ")</f>
      </c>
      <c r="C76" s="4" t="inlineStr">
        <is>
          <t>Não vendido</t>
        </is>
      </c>
      <c r="D76" s="4" t="inlineStr">
        <is>
          <t>0</t>
        </is>
      </c>
      <c r="E76" s="5" t="inlineStr">
        <is>
          <t>9.500,00</t>
        </is>
      </c>
      <c r="F76" s="4" t="inlineStr">
        <is>
          <t>300.00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2026-09-11T12:00:36.00Z</dcterms:created>
  <dc:creator>Tellks Tecnologia</dc:creator>
  <cp:revision>0</cp:revision>
</cp:coreProperties>
</file>