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VINHOS, MÁQUINAS, GERADORES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17/04/2025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=HYPERLINK("https://www.leilaoonline.net/lote/detalhe/273776", "001")</f>
      </c>
      <c r="B11" s="4" t="s">
        <f>=HYPERLINK("https://www.leilaoonline.net/lote/detalhe/273776", " Refrigerador Midea side by side 442 l (liga não gela sem garantia 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2.000,00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=HYPERLINK("https://www.leilaoonline.net/lote/detalhe/274106", "002")</f>
      </c>
      <c r="B12" s="4" t="s">
        <f>=HYPERLINK("https://www.leilaoonline.net/lote/detalhe/274106", " LAVADORA MIDEA 11 KG SEM USO ( AMASSADO/QUEBRADO/SEM GARANTIA)")</f>
      </c>
      <c r="C12" s="4" t="inlineStr">
        <is>
          <t>Vendido</t>
        </is>
      </c>
      <c r="D12" s="4" t="inlineStr">
        <is>
          <t>1</t>
        </is>
      </c>
      <c r="E12" s="5" t="inlineStr">
        <is>
          <t>550,00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=HYPERLINK("https://www.leilaoonline.net/lote/detalhe/273774", "003")</f>
      </c>
      <c r="B13" s="4" t="s">
        <f>=HYPERLINK("https://www.leilaoonline.net/lote/detalhe/273774", " 12 microondas Midea ( sem uso sem não testados sem garantia)")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1.450,00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=HYPERLINK("https://www.leilaoonline.net/lote/detalhe/273771", "004")</f>
      </c>
      <c r="B14" s="4" t="s">
        <f>=HYPERLINK("https://www.leilaoonline.net/lote/detalhe/273771", " Forno de embutir Midea 80 litros (novo sem uso vidro quebrado sem garantia 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490,00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=HYPERLINK("https://www.leilaoonline.net/lote/detalhe/273779", "005")</f>
      </c>
      <c r="B15" s="4" t="s">
        <f>=HYPERLINK("https://www.leilaoonline.net/lote/detalhe/273779", " Forno de embutir Midea 80 litros ( novo sem uso vidro quebrado sem garantia 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490,00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=HYPERLINK("https://www.leilaoonline.net/lote/detalhe/273770", "006")</f>
      </c>
      <c r="B16" s="4" t="s">
        <f>=HYPERLINK("https://www.leilaoonline.net/lote/detalhe/273770", " Lava e seca Midea smart 11 kg (funcionando sem garantia 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=HYPERLINK("https://www.leilaoonline.net/lote/detalhe/273736", "007")</f>
      </c>
      <c r="B17" s="4" t="s">
        <f>=HYPERLINK("https://www.leilaoonline.net/lote/detalhe/273736", "Motor estacionaria Branco (novo sem uso com detalhes estéticos ) - no estado")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=HYPERLINK("https://www.leilaoonline.net/lote/detalhe/273777", "008")</f>
      </c>
      <c r="B18" s="4" t="s">
        <f>=HYPERLINK("https://www.leilaoonline.net/lote/detalhe/273777", " Cervejeira Midea 96 litros( nova sem uso vidro quebrado no estado sem garantia)")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590,00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=HYPERLINK("https://www.leilaoonline.net/lote/detalhe/273740", "009")</f>
      </c>
      <c r="B19" s="4" t="s">
        <f>=HYPERLINK("https://www.leilaoonline.net/lote/detalhe/273740", " LIXADEIRA BOSCH PROFISSIONAL 220 VOLT - SEM USO")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410,00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=HYPERLINK("https://www.leilaoonline.net/lote/detalhe/273737", "010")</f>
      </c>
      <c r="B20" s="4" t="s">
        <f>=HYPERLINK("https://www.leilaoonline.net/lote/detalhe/273737", "11un.  filtros para máquinas agrícolas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30.00</t>
        </is>
      </c>
    </row>
    <row collapsed="false" customFormat="false" customHeight="false" hidden="false" ht="12.1" outlineLevel="0" r="21">
      <c r="A21" s="5" t="s">
        <f>=HYPERLINK("https://www.leilaoonline.net/lote/detalhe/274101", "011")</f>
      </c>
      <c r="B21" s="4" t="s">
        <f>=HYPERLINK("https://www.leilaoonline.net/lote/detalhe/274101", " LAVA E SECA MIDEA 11 KG - NÃO TESTADO/SEM GARANTIA")</f>
      </c>
      <c r="C21" s="4" t="inlineStr">
        <is>
          <t>Vendido</t>
        </is>
      </c>
      <c r="D21" s="4" t="inlineStr">
        <is>
          <t>1</t>
        </is>
      </c>
      <c r="E21" s="5" t="inlineStr">
        <is>
          <t>550,00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=HYPERLINK("https://www.leilaoonline.net/lote/detalhe/274105", "012")</f>
      </c>
      <c r="B22" s="4" t="s">
        <f>=HYPERLINK("https://www.leilaoonline.net/lote/detalhe/274105", " LAVADORA MIDEA 11 KG - NÃO TESTATO SEM GARANTIAS")</f>
      </c>
      <c r="C22" s="4" t="inlineStr">
        <is>
          <t>Vendido</t>
        </is>
      </c>
      <c r="D22" s="4" t="inlineStr">
        <is>
          <t>1</t>
        </is>
      </c>
      <c r="E22" s="5" t="inlineStr">
        <is>
          <t>550,00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=HYPERLINK("https://www.leilaoonline.net/lote/detalhe/273738", "013")</f>
      </c>
      <c r="B23" s="4" t="s">
        <f>=HYPERLINK("https://www.leilaoonline.net/lote/detalhe/273738", " LIXADEIRA BOSCH PROFISSIONAL 220 VOLT - SEM USO")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410,00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=HYPERLINK("https://www.leilaoonline.net/lote/detalhe/273773", "014")</f>
      </c>
      <c r="B24" s="4" t="s">
        <f>=HYPERLINK("https://www.leilaoonline.net/lote/detalhe/273773", " Coifa Midea pro toutch 90 cm ( nova sem uso sem garantia avaria estética 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350,00</t>
        </is>
      </c>
      <c r="F24" s="4" t="inlineStr">
        <is>
          <t>30.00</t>
        </is>
      </c>
    </row>
    <row collapsed="false" customFormat="false" customHeight="false" hidden="false" ht="12.1" outlineLevel="0" r="25">
      <c r="A25" s="5" t="s">
        <f>=HYPERLINK("https://www.leilaoonline.net/lote/detalhe/274103", "015")</f>
      </c>
      <c r="B25" s="4" t="s">
        <f>=HYPERLINK("https://www.leilaoonline.net/lote/detalhe/274103", " LAVA E SECA MIDEA 11 KG - NÃO TESTADO/SEM GARANTIA")</f>
      </c>
      <c r="C25" s="4" t="inlineStr">
        <is>
          <t>Vendido</t>
        </is>
      </c>
      <c r="D25" s="4" t="inlineStr">
        <is>
          <t>1</t>
        </is>
      </c>
      <c r="E25" s="5" t="inlineStr">
        <is>
          <t>680,00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=HYPERLINK("https://www.leilaoonline.net/lote/detalhe/273739", "016")</f>
      </c>
      <c r="B26" s="4" t="s">
        <f>=HYPERLINK("https://www.leilaoonline.net/lote/detalhe/273739", " LIXADEIRA BOSCH PROFISSIONAL 220 VOLT - SEM USO")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410,00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=HYPERLINK("https://www.leilaoonline.net/lote/detalhe/274098", "017")</f>
      </c>
      <c r="B27" s="4" t="s">
        <f>=HYPERLINK("https://www.leilaoonline.net/lote/detalhe/274098", " LAVA E SECA MIDEA 11 KG - NÃO TESTADO/SEM GARANTIA")</f>
      </c>
      <c r="C27" s="4" t="inlineStr">
        <is>
          <t>Vendido</t>
        </is>
      </c>
      <c r="D27" s="4" t="inlineStr">
        <is>
          <t>1</t>
        </is>
      </c>
      <c r="E27" s="5" t="inlineStr">
        <is>
          <t>680,00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=HYPERLINK("https://www.leilaoonline.net/lote/detalhe/273741", "018")</f>
      </c>
      <c r="B28" s="4" t="s">
        <f>=HYPERLINK("https://www.leilaoonline.net/lote/detalhe/273741", " 06 UN. PEÇAS PARA COLHEITADEIRA")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=HYPERLINK("https://www.leilaoonline.net/lote/detalhe/274109", "019")</f>
      </c>
      <c r="B29" s="4" t="s">
        <f>=HYPERLINK("https://www.leilaoonline.net/lote/detalhe/274109", " LAVA E SECA MIDEA 11 KG - NÃO TESTADO/SEM GARANTIA")</f>
      </c>
      <c r="C29" s="4" t="inlineStr">
        <is>
          <t>Vendido</t>
        </is>
      </c>
      <c r="D29" s="4" t="inlineStr">
        <is>
          <t>1</t>
        </is>
      </c>
      <c r="E29" s="5" t="inlineStr">
        <is>
          <t>680,00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=HYPERLINK("https://www.leilaoonline.net/lote/detalhe/274100", "020")</f>
      </c>
      <c r="B30" s="4" t="s">
        <f>=HYPERLINK("https://www.leilaoonline.net/lote/detalhe/274100", " LAVADORA MIDEA 11 KG SEM USO ( AVARIADA/ SEM GARANTIA)")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=HYPERLINK("https://www.leilaoonline.net/lote/detalhe/273742", "021")</f>
      </c>
      <c r="B31" s="4" t="s">
        <f>=HYPERLINK("https://www.leilaoonline.net/lote/detalhe/273742", " Cortina de ar Springer 1,50 m - sem uso - avariada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200,00</t>
        </is>
      </c>
      <c r="F31" s="4" t="inlineStr">
        <is>
          <t>20.00</t>
        </is>
      </c>
    </row>
    <row collapsed="false" customFormat="false" customHeight="false" hidden="false" ht="12.1" outlineLevel="0" r="32">
      <c r="A32" s="5" t="s">
        <f>=HYPERLINK("https://www.leilaoonline.net/lote/detalhe/273775", "022")</f>
      </c>
      <c r="B32" s="4" t="s">
        <f>=HYPERLINK("https://www.leilaoonline.net/lote/detalhe/273775", " Lavadora Midea 11 kg (nova sem uso lacrado com avaria estética sem garantia)")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=HYPERLINK("https://www.leilaoonline.net/lote/detalhe/274110", "023")</f>
      </c>
      <c r="B33" s="4" t="s">
        <f>=HYPERLINK("https://www.leilaoonline.net/lote/detalhe/274110", " LAVA E SECA MIDEA 11 KG - NÃO TESTADO/SEM GARANTIA")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=HYPERLINK("https://www.leilaoonline.net/lote/detalhe/273769", "024")</f>
      </c>
      <c r="B34" s="4" t="s">
        <f>=HYPERLINK("https://www.leilaoonline.net/lote/detalhe/273769", " Motobomba Buffalo (nova sem uso sem garantia 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780,00</t>
        </is>
      </c>
      <c r="F34" s="4" t="inlineStr">
        <is>
          <t>20.00</t>
        </is>
      </c>
    </row>
    <row collapsed="false" customFormat="false" customHeight="false" hidden="false" ht="12.1" outlineLevel="0" r="35">
      <c r="A35" s="5" t="s">
        <f>=HYPERLINK("https://www.leilaoonline.net/lote/detalhe/274094", "024")</f>
      </c>
      <c r="B35" s="4" t="s">
        <f>=HYPERLINK("https://www.leilaoonline.net/lote/detalhe/274094", " LAVA E SECA MIDEA 11 KG - NÃO TESTADO/SEM GARANTIA")</f>
      </c>
      <c r="C35" s="4" t="inlineStr">
        <is>
          <t>Vendido</t>
        </is>
      </c>
      <c r="D35" s="4" t="inlineStr">
        <is>
          <t>1</t>
        </is>
      </c>
      <c r="E35" s="5" t="inlineStr">
        <is>
          <t>680,00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=HYPERLINK("https://www.leilaoonline.net/lote/detalhe/273772", "026")</f>
      </c>
      <c r="B36" s="4" t="s">
        <f>=HYPERLINK("https://www.leilaoonline.net/lote/detalhe/273772", " Motobomba Branco (nova sem uso sem garantia avarias estéticas)")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780,00</t>
        </is>
      </c>
      <c r="F36" s="4" t="inlineStr">
        <is>
          <t>20.00</t>
        </is>
      </c>
    </row>
    <row collapsed="false" customFormat="false" customHeight="false" hidden="false" ht="12.1" outlineLevel="0" r="37">
      <c r="A37" s="5" t="s">
        <f>=HYPERLINK("https://www.leilaoonline.net/lote/detalhe/273780", "027")</f>
      </c>
      <c r="B37" s="4" t="s">
        <f>=HYPERLINK("https://www.leilaoonline.net/lote/detalhe/273780", " Mangueira 50 metros código 80023 para motobomba")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680,00</t>
        </is>
      </c>
      <c r="F37" s="4" t="inlineStr">
        <is>
          <t>20.00</t>
        </is>
      </c>
    </row>
    <row collapsed="false" customFormat="false" customHeight="false" hidden="false" ht="12.1" outlineLevel="0" r="38">
      <c r="A38" s="5" t="s">
        <f>=HYPERLINK("https://www.leilaoonline.net/lote/detalhe/273778", "028")</f>
      </c>
      <c r="B38" s="4" t="s">
        <f>=HYPERLINK("https://www.leilaoonline.net/lote/detalhe/273778", " Mangueira 50 metros código 80021 para motobomba")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580,00</t>
        </is>
      </c>
      <c r="F38" s="4" t="inlineStr">
        <is>
          <t>20.00</t>
        </is>
      </c>
    </row>
    <row collapsed="false" customFormat="false" customHeight="false" hidden="false" ht="12.1" outlineLevel="0" r="39">
      <c r="A39" s="5" t="s">
        <f>=HYPERLINK("https://www.leilaoonline.net/lote/detalhe/274123", "029")</f>
      </c>
      <c r="B39" s="4" t="s">
        <f>=HYPERLINK("https://www.leilaoonline.net/lote/detalhe/274123", " CONDENSADOR MIDEA (SEM USO)")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=HYPERLINK("https://www.leilaoonline.net/lote/detalhe/274122", "030")</f>
      </c>
      <c r="B40" s="4" t="s">
        <f>=HYPERLINK("https://www.leilaoonline.net/lote/detalhe/274122", "12 ROLOS DE ARAME DE SOLDA MIG (15KG/CADA)")</f>
      </c>
      <c r="C40" s="4" t="inlineStr">
        <is>
          <t>Vendido</t>
        </is>
      </c>
      <c r="D40" s="4" t="inlineStr">
        <is>
          <t>1</t>
        </is>
      </c>
      <c r="E40" s="5" t="inlineStr">
        <is>
          <t>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=HYPERLINK("https://www.leilaoonline.net/lote/detalhe/274124", "031")</f>
      </c>
      <c r="B41" s="4" t="s">
        <f>=HYPERLINK("https://www.leilaoonline.net/lote/detalhe/274124", " (SUCATA) - AR CONDICIONADO SPRINGER ( FUNCIONANDO ( SEM FRENTE)")</f>
      </c>
      <c r="C41" s="4" t="inlineStr">
        <is>
          <t>Vendido</t>
        </is>
      </c>
      <c r="D41" s="4" t="inlineStr">
        <is>
          <t>1</t>
        </is>
      </c>
      <c r="E41" s="5" t="inlineStr">
        <is>
          <t>100,00</t>
        </is>
      </c>
      <c r="F41" s="4" t="inlineStr">
        <is>
          <t>30.00</t>
        </is>
      </c>
    </row>
    <row collapsed="false" customFormat="false" customHeight="false" hidden="false" ht="12.1" outlineLevel="0" r="42">
      <c r="A42" s="5" t="s">
        <f>=HYPERLINK("https://www.leilaoonline.net/lote/detalhe/274125", "032")</f>
      </c>
      <c r="B42" s="4" t="s">
        <f>=HYPERLINK("https://www.leilaoonline.net/lote/detalhe/274125", "02 UN. VIDROS DE MÁQUINA AGRÍCOLA SEM IDENTIFICAÇÃO (SEM USO)")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100,00</t>
        </is>
      </c>
      <c r="F42" s="4" t="inlineStr">
        <is>
          <t>30.00</t>
        </is>
      </c>
    </row>
    <row collapsed="false" customFormat="false" customHeight="false" hidden="false" ht="12.1" outlineLevel="0" r="43">
      <c r="A43" s="5" t="s">
        <f>=HYPERLINK("https://www.leilaoonline.net/lote/detalhe/274095", "033")</f>
      </c>
      <c r="B43" s="4" t="s">
        <f>=HYPERLINK("https://www.leilaoonline.net/lote/detalhe/274095", " LAVA E SECA MIDEA 11 KG - NÃO TESTADO/SEM GARANTIA")</f>
      </c>
      <c r="C43" s="4" t="inlineStr">
        <is>
          <t>Vendido</t>
        </is>
      </c>
      <c r="D43" s="4" t="inlineStr">
        <is>
          <t>1</t>
        </is>
      </c>
      <c r="E43" s="5" t="inlineStr">
        <is>
          <t>680,00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=HYPERLINK("https://www.leilaoonline.net/lote/detalhe/273749", "034")</f>
      </c>
      <c r="B44" s="4" t="s">
        <f>=HYPERLINK("https://www.leilaoonline.net/lote/detalhe/273749", " COIFA 60CM - ( NOVA SEM USO) - SEM GARANTIA")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=HYPERLINK("https://www.leilaoonline.net/lote/detalhe/273745", "035")</f>
      </c>
      <c r="B45" s="4" t="s">
        <f>=HYPERLINK("https://www.leilaoonline.net/lote/detalhe/273745", " COIFA 60CM - ( NOVA SEM USO) - SEM GARANTIA")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=HYPERLINK("https://www.leilaoonline.net/lote/detalhe/273747", "036")</f>
      </c>
      <c r="B46" s="4" t="s">
        <f>=HYPERLINK("https://www.leilaoonline.net/lote/detalhe/273747", " COIFA 60CM - ( NOVA SEM USO) - SEM GARANTIA")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=HYPERLINK("https://www.leilaoonline.net/lote/detalhe/273750", "037")</f>
      </c>
      <c r="B47" s="4" t="s">
        <f>=HYPERLINK("https://www.leilaoonline.net/lote/detalhe/273750", " COIFA 60CM - ( NOVA SEM USO) - SEM GARANTIA")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=HYPERLINK("https://www.leilaoonline.net/lote/detalhe/273748", "038")</f>
      </c>
      <c r="B48" s="4" t="s">
        <f>=HYPERLINK("https://www.leilaoonline.net/lote/detalhe/273748", " COIFA 60CM - ( NOVA SEM USO) - SEM GARANTIA")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=HYPERLINK("https://www.leilaoonline.net/lote/detalhe/273743", "039")</f>
      </c>
      <c r="B49" s="4" t="s">
        <f>=HYPERLINK("https://www.leilaoonline.net/lote/detalhe/273743", " COIFA 60CM - ( NOVA SEM USO) - SEM GARANTIA")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=HYPERLINK("https://www.leilaoonline.net/lote/detalhe/274112", "040")</f>
      </c>
      <c r="B50" s="4" t="s">
        <f>=HYPERLINK("https://www.leilaoonline.net/lote/detalhe/274112", " LAVA E SECA MIDEA BRANCA 11 KG - NÃO TESTADO/SEM GARANTIA")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680,00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=HYPERLINK("https://www.leilaoonline.net/lote/detalhe/274111", "041")</f>
      </c>
      <c r="B51" s="4" t="s">
        <f>=HYPERLINK("https://www.leilaoonline.net/lote/detalhe/274111", " LAVA E SECA MIDEA BRANCA 11 KG - NÃO TESTADO/SEM GARANTIA")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680,00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=HYPERLINK("https://www.leilaoonline.net/lote/detalhe/273744", "042")</f>
      </c>
      <c r="B52" s="4" t="s">
        <f>=HYPERLINK("https://www.leilaoonline.net/lote/detalhe/273744", " LOTE COM ACESSÓRIOS AUTOMOTIVOS/FERRAMENTAS E OUTROS - SEM GARANTIA- PODENDO SER SUCATA")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420,00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=HYPERLINK("https://www.leilaoonline.net/lote/detalhe/273746", "043")</f>
      </c>
      <c r="B53" s="4" t="s">
        <f>=HYPERLINK("https://www.leilaoonline.net/lote/detalhe/273746", " LOTE COM DIVERSOS ITENS DE LABORATÓRIO ( VALIDADE 08/25)")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=HYPERLINK("https://www.leilaoonline.net/lote/detalhe/274097", "044")</f>
      </c>
      <c r="B54" s="4" t="s">
        <f>=HYPERLINK("https://www.leilaoonline.net/lote/detalhe/274097", " LAVA E SECA MIDEA 11 KG - NÃO TESTADO/SEM GARANTIA")</f>
      </c>
      <c r="C54" s="4" t="inlineStr">
        <is>
          <t>Vendido</t>
        </is>
      </c>
      <c r="D54" s="4" t="inlineStr">
        <is>
          <t>1</t>
        </is>
      </c>
      <c r="E54" s="5" t="inlineStr">
        <is>
          <t>680,00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=HYPERLINK("https://www.leilaoonline.net/lote/detalhe/274102", "045")</f>
      </c>
      <c r="B55" s="4" t="s">
        <f>=HYPERLINK("https://www.leilaoonline.net/lote/detalhe/274102", " LAVADORA MIDEA 11 KG SEM USO ( AMASSADO/QUEBRADO/SEM GARANTIA)")</f>
      </c>
      <c r="C55" s="4" t="inlineStr">
        <is>
          <t>Vendido</t>
        </is>
      </c>
      <c r="D55" s="4" t="inlineStr">
        <is>
          <t>1</t>
        </is>
      </c>
      <c r="E55" s="5" t="inlineStr">
        <is>
          <t>480,00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=HYPERLINK("https://www.leilaoonline.net/lote/detalhe/274108", "046")</f>
      </c>
      <c r="B56" s="4" t="s">
        <f>=HYPERLINK("https://www.leilaoonline.net/lote/detalhe/274108", " LAVADORA MIDEA 13 KG - AMASSADA/QUEBRADA/SEM GARANTIA")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270,00</t>
        </is>
      </c>
      <c r="F56" s="4" t="inlineStr">
        <is>
          <t>30.00</t>
        </is>
      </c>
    </row>
    <row collapsed="false" customFormat="false" customHeight="false" hidden="false" ht="12.1" outlineLevel="0" r="57">
      <c r="A57" s="5" t="s">
        <f>=HYPERLINK("https://www.leilaoonline.net/lote/detalhe/274104", "047")</f>
      </c>
      <c r="B57" s="4" t="s">
        <f>=HYPERLINK("https://www.leilaoonline.net/lote/detalhe/274104", " LAVADORA MIDEA 13 KG - AVARIADA/ SEM GARANTIA")</f>
      </c>
      <c r="C57" s="4" t="inlineStr">
        <is>
          <t>Vendido</t>
        </is>
      </c>
      <c r="D57" s="4" t="inlineStr">
        <is>
          <t>4</t>
        </is>
      </c>
      <c r="E57" s="5" t="inlineStr">
        <is>
          <t>360,00</t>
        </is>
      </c>
      <c r="F57" s="4" t="inlineStr">
        <is>
          <t>30.00</t>
        </is>
      </c>
    </row>
    <row collapsed="false" customFormat="false" customHeight="false" hidden="false" ht="12.1" outlineLevel="0" r="58">
      <c r="A58" s="5" t="s">
        <f>=HYPERLINK("https://www.leilaoonline.net/lote/detalhe/274107", "048")</f>
      </c>
      <c r="B58" s="4" t="s">
        <f>=HYPERLINK("https://www.leilaoonline.net/lote/detalhe/274107", " FREEZER MIDEA 100 LITROS /LIGA/NÃO GELA/SEM GARANTIA")</f>
      </c>
      <c r="C58" s="4" t="inlineStr">
        <is>
          <t>Vendido</t>
        </is>
      </c>
      <c r="D58" s="4" t="inlineStr">
        <is>
          <t>6</t>
        </is>
      </c>
      <c r="E58" s="5" t="inlineStr">
        <is>
          <t>250,00</t>
        </is>
      </c>
      <c r="F58" s="4" t="inlineStr">
        <is>
          <t>30.00</t>
        </is>
      </c>
    </row>
    <row collapsed="false" customFormat="false" customHeight="false" hidden="false" ht="12.1" outlineLevel="0" r="59">
      <c r="A59" s="5" t="s">
        <f>=HYPERLINK("https://www.leilaoonline.net/lote/detalhe/274099", "049")</f>
      </c>
      <c r="B59" s="4" t="s">
        <f>=HYPERLINK("https://www.leilaoonline.net/lote/detalhe/274099", " FREEZER MIDEA 200 LITROS/ AMASSADO/AVARIADO/SEM GARANTIA")</f>
      </c>
      <c r="C59" s="4" t="inlineStr">
        <is>
          <t>Vendido</t>
        </is>
      </c>
      <c r="D59" s="4" t="inlineStr">
        <is>
          <t>7</t>
        </is>
      </c>
      <c r="E59" s="5" t="inlineStr">
        <is>
          <t>280,00</t>
        </is>
      </c>
      <c r="F59" s="4" t="inlineStr">
        <is>
          <t>30.00</t>
        </is>
      </c>
    </row>
    <row collapsed="false" customFormat="false" customHeight="false" hidden="false" ht="12.1" outlineLevel="0" r="60">
      <c r="A60" s="5" t="s">
        <f>=HYPERLINK("https://www.leilaoonline.net/lote/detalhe/273755", "050")</f>
      </c>
      <c r="B60" s="4" t="s">
        <f>=HYPERLINK("https://www.leilaoonline.net/lote/detalhe/273755", " APROX. 54 ITENS PARA CARRETA")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580,00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=HYPERLINK("https://www.leilaoonline.net/lote/detalhe/273753", "051")</f>
      </c>
      <c r="B61" s="4" t="s">
        <f>=HYPERLINK("https://www.leilaoonline.net/lote/detalhe/273753", " APROX. 51 PACOTES DE PEPITE PARA LABORATÓRIO")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=HYPERLINK("https://www.leilaoonline.net/lote/detalhe/273752", "052")</f>
      </c>
      <c r="B62" s="4" t="s">
        <f>=HYPERLINK("https://www.leilaoonline.net/lote/detalhe/273752", " APROX. 21 PEÇAS PARA BETONEIRA")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=HYPERLINK("https://www.leilaoonline.net/lote/detalhe/273751", "053")</f>
      </c>
      <c r="B63" s="4" t="s">
        <f>=HYPERLINK("https://www.leilaoonline.net/lote/detalhe/273751", "[ VÍDEO ] DIVERSAS PEÇAS PARA MOTOBOMBA E OUTROS")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990,00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=HYPERLINK("https://www.leilaoonline.net/lote/detalhe/273754", "054")</f>
      </c>
      <c r="B64" s="4" t="s">
        <f>=HYPERLINK("https://www.leilaoonline.net/lote/detalhe/273754", " APROX. 120 PEÇAS PARA DOMO")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720,00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=HYPERLINK("https://www.leilaoonline.net/lote/detalhe/274096", "055")</f>
      </c>
      <c r="B65" s="4" t="s">
        <f>=HYPERLINK("https://www.leilaoonline.net/lote/detalhe/274096", " 02 MICROONDAS - NÃO TESTADO SEM GARANTIA")</f>
      </c>
      <c r="C65" s="4" t="inlineStr">
        <is>
          <t>Vendido</t>
        </is>
      </c>
      <c r="D65" s="4" t="inlineStr">
        <is>
          <t>1</t>
        </is>
      </c>
      <c r="E65" s="5" t="inlineStr">
        <is>
          <t>270,00</t>
        </is>
      </c>
      <c r="F65" s="4" t="inlineStr">
        <is>
          <t>30.00</t>
        </is>
      </c>
    </row>
    <row collapsed="false" customFormat="false" customHeight="false" hidden="false" ht="12.1" outlineLevel="0" r="66">
      <c r="A66" s="5" t="s">
        <f>=HYPERLINK("https://www.leilaoonline.net/lote/detalhe/274576", "056")</f>
      </c>
      <c r="B66" s="4" t="s">
        <f>=HYPERLINK("https://www.leilaoonline.net/lote/detalhe/274576", "LAVADORA MIDEA 13KG - NÃO TESTADO/SEM GARANTIA")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490,00</t>
        </is>
      </c>
      <c r="F66" s="4" t="inlineStr">
        <is>
          <t>30.00</t>
        </is>
      </c>
    </row>
    <row collapsed="false" customFormat="false" customHeight="false" hidden="false" ht="12.1" outlineLevel="0" r="67">
      <c r="A67" s="5" t="s">
        <f>=HYPERLINK("https://www.leilaoonline.net/lote/detalhe/274577", "057")</f>
      </c>
      <c r="B67" s="4" t="s">
        <f>=HYPERLINK("https://www.leilaoonline.net/lote/detalhe/274577", "LAVADORA MIDEA 13KG - NÃO TESTADO/SEM GARANTIA")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490,00</t>
        </is>
      </c>
      <c r="F67" s="4" t="inlineStr">
        <is>
          <t>30.00</t>
        </is>
      </c>
    </row>
    <row collapsed="false" customFormat="false" customHeight="false" hidden="false" ht="12.1" outlineLevel="0" r="68">
      <c r="A68" s="5" t="s">
        <f>=HYPERLINK("https://www.leilaoonline.net/lote/detalhe/273756", "058")</f>
      </c>
      <c r="B68" s="4" t="s">
        <f>=HYPERLINK("https://www.leilaoonline.net/lote/detalhe/273756", "14 ITENS - FERRAMENTAS DIVERSAS SEM USO ( RECUPARADAS DE INCÊNDIO/NO ESTADO)")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1.250,00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=HYPERLINK("https://www.leilaoonline.net/lote/detalhe/274578", "059")</f>
      </c>
      <c r="B69" s="4" t="s">
        <f>=HYPERLINK("https://www.leilaoonline.net/lote/detalhe/274578", "LAVADORA MIDEA 13KG - NÃO TESTADO/SEM GARANTIA")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490,00</t>
        </is>
      </c>
      <c r="F69" s="4" t="inlineStr">
        <is>
          <t>30.00</t>
        </is>
      </c>
    </row>
    <row collapsed="false" customFormat="false" customHeight="false" hidden="false" ht="12.1" outlineLevel="0" r="70">
      <c r="A70" s="5" t="s">
        <f>=HYPERLINK("https://www.leilaoonline.net/lote/detalhe/273759", "060")</f>
      </c>
      <c r="B70" s="4" t="s">
        <f>=HYPERLINK("https://www.leilaoonline.net/lote/detalhe/273759", " 02 MOTORES (SINISTRO DE INCENDIO/SUCATA)")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=HYPERLINK("https://www.leilaoonline.net/lote/detalhe/273765", "061")</f>
      </c>
      <c r="B71" s="4" t="s">
        <f>=HYPERLINK("https://www.leilaoonline.net/lote/detalhe/273765", " 03 MESAS DE VIDRO (NOVAS NA CAIXA)")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=HYPERLINK("https://www.leilaoonline.net/lote/detalhe/273763", "062")</f>
      </c>
      <c r="B72" s="4" t="s">
        <f>=HYPERLINK("https://www.leilaoonline.net/lote/detalhe/273763", " LOTES COM PEÇAS DIRVERSAS")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=HYPERLINK("https://www.leilaoonline.net/lote/detalhe/274579", "063")</f>
      </c>
      <c r="B73" s="4" t="s">
        <f>=HYPERLINK("https://www.leilaoonline.net/lote/detalhe/274579", "LAVADORA MIDEA 13KG - NÃO TESTADO/SEM GARANTIA")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490,00</t>
        </is>
      </c>
      <c r="F73" s="4" t="inlineStr">
        <is>
          <t>30.00</t>
        </is>
      </c>
    </row>
    <row collapsed="false" customFormat="false" customHeight="false" hidden="false" ht="12.1" outlineLevel="0" r="74">
      <c r="A74" s="5" t="s">
        <f>=HYPERLINK("https://www.leilaoonline.net/lote/detalhe/273762", "064")</f>
      </c>
      <c r="B74" s="4" t="s">
        <f>=HYPERLINK("https://www.leilaoonline.net/lote/detalhe/273762", " ASPIRADOR DE PÓ MIDEA VERMELHO- SEM USO/NÃO TESTADO /SEM GARANTIA")</f>
      </c>
      <c r="C74" s="4" t="inlineStr">
        <is>
          <t>Vendido</t>
        </is>
      </c>
      <c r="D74" s="4" t="inlineStr">
        <is>
          <t>1</t>
        </is>
      </c>
      <c r="E74" s="5" t="inlineStr">
        <is>
          <t>200,00</t>
        </is>
      </c>
      <c r="F74" s="4" t="inlineStr">
        <is>
          <t>30.00</t>
        </is>
      </c>
    </row>
    <row collapsed="false" customFormat="false" customHeight="false" hidden="false" ht="12.1" outlineLevel="0" r="75">
      <c r="A75" s="5" t="s">
        <f>=HYPERLINK("https://www.leilaoonline.net/lote/detalhe/273764", "065")</f>
      </c>
      <c r="B75" s="4" t="s">
        <f>=HYPERLINK("https://www.leilaoonline.net/lote/detalhe/273764", " ASPIRADOR DE PÓ MIDEA VERMELHO- SEM USO/NÃO TESTADO /SEM GARANTIA")</f>
      </c>
      <c r="C75" s="4" t="inlineStr">
        <is>
          <t>Vendido</t>
        </is>
      </c>
      <c r="D75" s="4" t="inlineStr">
        <is>
          <t>1</t>
        </is>
      </c>
      <c r="E75" s="5" t="inlineStr">
        <is>
          <t>200,00</t>
        </is>
      </c>
      <c r="F75" s="4" t="inlineStr">
        <is>
          <t>30.00</t>
        </is>
      </c>
    </row>
    <row collapsed="false" customFormat="false" customHeight="false" hidden="false" ht="12.1" outlineLevel="0" r="76">
      <c r="A76" s="5" t="s">
        <f>=HYPERLINK("https://www.leilaoonline.net/lote/detalhe/273758", "066")</f>
      </c>
      <c r="B76" s="4" t="s">
        <f>=HYPERLINK("https://www.leilaoonline.net/lote/detalhe/273758", " ASPIRADOR DE PÓ MIDEA VERMELHO- SEM USO/NÃO TESTADO /SEM GARANTIA")</f>
      </c>
      <c r="C76" s="4" t="inlineStr">
        <is>
          <t>Vendido</t>
        </is>
      </c>
      <c r="D76" s="4" t="inlineStr">
        <is>
          <t>1</t>
        </is>
      </c>
      <c r="E76" s="5" t="inlineStr">
        <is>
          <t>200,00</t>
        </is>
      </c>
      <c r="F76" s="4" t="inlineStr">
        <is>
          <t>30.00</t>
        </is>
      </c>
    </row>
    <row collapsed="false" customFormat="false" customHeight="false" hidden="false" ht="12.1" outlineLevel="0" r="77">
      <c r="A77" s="5" t="s">
        <f>=HYPERLINK("https://www.leilaoonline.net/lote/detalhe/273760", "067")</f>
      </c>
      <c r="B77" s="4" t="s">
        <f>=HYPERLINK("https://www.leilaoonline.net/lote/detalhe/273760", " ASPIRADOR DE PÓ MIDEA AZUL- SEM USO/NÃO TESTADO /SEM GARANTIA")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30.00</t>
        </is>
      </c>
    </row>
    <row collapsed="false" customFormat="false" customHeight="false" hidden="false" ht="12.1" outlineLevel="0" r="78">
      <c r="A78" s="5" t="s">
        <f>=HYPERLINK("https://www.leilaoonline.net/lote/detalhe/274580", "068")</f>
      </c>
      <c r="B78" s="4" t="s">
        <f>=HYPERLINK("https://www.leilaoonline.net/lote/detalhe/274580", "LAVADORA MIDEA 13KG - NÃO TESTADO/SEM GARANTIA")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490,00</t>
        </is>
      </c>
      <c r="F78" s="4" t="inlineStr">
        <is>
          <t>30.00</t>
        </is>
      </c>
    </row>
    <row collapsed="false" customFormat="false" customHeight="false" hidden="false" ht="12.1" outlineLevel="0" r="79">
      <c r="A79" s="5" t="s">
        <f>=HYPERLINK("https://www.leilaoonline.net/lote/detalhe/274581", "069")</f>
      </c>
      <c r="B79" s="4" t="s">
        <f>=HYPERLINK("https://www.leilaoonline.net/lote/detalhe/274581", "LAVADORA MIDEA 13KG - NÃO TESTADO/SEM GARANTIA")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490,00</t>
        </is>
      </c>
      <c r="F79" s="4" t="inlineStr">
        <is>
          <t>30.00</t>
        </is>
      </c>
    </row>
    <row collapsed="false" customFormat="false" customHeight="false" hidden="false" ht="12.1" outlineLevel="0" r="80">
      <c r="A80" s="5" t="s">
        <f>=HYPERLINK("https://www.leilaoonline.net/lote/detalhe/273757", "070")</f>
      </c>
      <c r="B80" s="4" t="s">
        <f>=HYPERLINK("https://www.leilaoonline.net/lote/detalhe/273757", " ADEGA EM MDF PARA 140 GARRAFAS COM RODIZIOS MEDIDAS 1,00 X 0,65 - BOM ESTADO")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800,00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=HYPERLINK("https://www.leilaoonline.net/lote/detalhe/273761", "071")</f>
      </c>
      <c r="B81" s="4" t="s">
        <f>=HYPERLINK("https://www.leilaoonline.net/lote/detalhe/273761", " ADEGA EM MDF PARA 140 GARRAFAS COM RODIZIOS MEDIDAS 1,00 X 0,65 - BOM ESTADO")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800,00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=HYPERLINK("https://www.leilaoonline.net/lote/detalhe/274582", "072")</f>
      </c>
      <c r="B82" s="4" t="s">
        <f>=HYPERLINK("https://www.leilaoonline.net/lote/detalhe/274582", "LAVADORA MIDEA 13KG - NÃO TESTADO/SEM GARANTIA")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490,00</t>
        </is>
      </c>
      <c r="F82" s="4" t="inlineStr">
        <is>
          <t>30.00</t>
        </is>
      </c>
    </row>
    <row collapsed="false" customFormat="false" customHeight="false" hidden="false" ht="12.1" outlineLevel="0" r="83">
      <c r="A83" s="5" t="s">
        <f>=HYPERLINK("https://www.leilaoonline.net/lote/detalhe/273766", "073")</f>
      </c>
      <c r="B83" s="4" t="s">
        <f>=HYPERLINK("https://www.leilaoonline.net/lote/detalhe/273766", "LAVADORA MIDEA 13KG 127V - FUNCIOANDO ( NO ESTADO)")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720,00</t>
        </is>
      </c>
      <c r="F83" s="4" t="inlineStr">
        <is>
          <t>30.00</t>
        </is>
      </c>
    </row>
    <row collapsed="false" customFormat="false" customHeight="false" hidden="false" ht="12.1" outlineLevel="0" r="84">
      <c r="A84" s="5" t="s">
        <f>=HYPERLINK("https://www.leilaoonline.net/lote/detalhe/274583", "074")</f>
      </c>
      <c r="B84" s="4" t="s">
        <f>=HYPERLINK("https://www.leilaoonline.net/lote/detalhe/274583", "SUCATA DE FREEZER 200 LITROS")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100,00</t>
        </is>
      </c>
      <c r="F84" s="4" t="inlineStr">
        <is>
          <t>30.00</t>
        </is>
      </c>
    </row>
    <row collapsed="false" customFormat="false" customHeight="false" hidden="false" ht="12.1" outlineLevel="0" r="85">
      <c r="A85" s="5" t="s">
        <f>=HYPERLINK("https://www.leilaoonline.net/lote/detalhe/273767", "075")</f>
      </c>
      <c r="B85" s="4" t="s">
        <f>=HYPERLINK("https://www.leilaoonline.net/lote/detalhe/273767", "LOTE DE PEÇAS PARA CADEIRAS DE ESCRITÓRIO")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100,00</t>
        </is>
      </c>
      <c r="F85" s="4" t="inlineStr">
        <is>
          <t>20.00</t>
        </is>
      </c>
    </row>
    <row collapsed="false" customFormat="false" customHeight="false" hidden="false" ht="12.1" outlineLevel="0" r="86">
      <c r="A86" s="5" t="s">
        <f>=HYPERLINK("https://www.leilaoonline.net/lote/detalhe/274584", "076")</f>
      </c>
      <c r="B86" s="4" t="s">
        <f>=HYPERLINK("https://www.leilaoonline.net/lote/detalhe/274584", "REFRIGERADOR MIDEA SIDE BY SIDE 528 LITROS - AVARIADO - SEM GARANTIA")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800,00</t>
        </is>
      </c>
      <c r="F86" s="4" t="inlineStr">
        <is>
          <t>30.00</t>
        </is>
      </c>
    </row>
    <row collapsed="false" customFormat="false" customHeight="false" hidden="false" ht="12.1" outlineLevel="0" r="87">
      <c r="A87" s="5" t="s">
        <f>=HYPERLINK("https://www.leilaoonline.net/lote/detalhe/274585", "077")</f>
      </c>
      <c r="B87" s="4" t="s">
        <f>=HYPERLINK("https://www.leilaoonline.net/lote/detalhe/274585", "CONDENSADOR MIDEA  56.000 BTU´S /  SEM USO/SEM GARANTIA")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950,00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=HYPERLINK("https://www.leilaoonline.net/lote/detalhe/274890", "078")</f>
      </c>
      <c r="B88" s="4" t="s">
        <f>=HYPERLINK("https://www.leilaoonline.net/lote/detalhe/274890", "LAVADORA MIDEA 13KG - NÃO TESTADO/SEM GARANTIA")</f>
      </c>
      <c r="C88" s="4" t="inlineStr">
        <is>
          <t>Vendido</t>
        </is>
      </c>
      <c r="D88" s="4" t="inlineStr">
        <is>
          <t>1</t>
        </is>
      </c>
      <c r="E88" s="5" t="inlineStr">
        <is>
          <t>490,00</t>
        </is>
      </c>
      <c r="F88" s="4" t="inlineStr">
        <is>
          <t>30.00</t>
        </is>
      </c>
    </row>
    <row collapsed="false" customFormat="false" customHeight="false" hidden="false" ht="12.1" outlineLevel="0" r="89">
      <c r="A89" s="5" t="s">
        <f>=HYPERLINK("https://www.leilaoonline.net/lote/detalhe/274891", "079")</f>
      </c>
      <c r="B89" s="4" t="s">
        <f>=HYPERLINK("https://www.leilaoonline.net/lote/detalhe/274891", "LAVADORA MIDEA 13KG - NÃO TESTADO/SEM GARANTIA")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490,00</t>
        </is>
      </c>
      <c r="F89" s="4" t="inlineStr">
        <is>
          <t>30.00</t>
        </is>
      </c>
    </row>
    <row collapsed="false" customFormat="false" customHeight="false" hidden="false" ht="12.1" outlineLevel="0" r="90">
      <c r="A90" s="5" t="s">
        <f>=HYPERLINK("https://www.leilaoonline.net/lote/detalhe/273728", "1023")</f>
      </c>
      <c r="B90" s="4" t="s">
        <f>=HYPERLINK("https://www.leilaoonline.net/lote/detalhe/273728", " Caixa 12 unidades - Vinho Peninsula Single Vineyard Syrah  2021")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240,00</t>
        </is>
      </c>
      <c r="F90" s="4" t="inlineStr">
        <is>
          <t>10.00</t>
        </is>
      </c>
    </row>
    <row collapsed="false" customFormat="false" customHeight="false" hidden="false" ht="12.1" outlineLevel="0" r="91">
      <c r="A91" s="5" t="s">
        <f>=HYPERLINK("https://www.leilaoonline.net/lote/detalhe/273727", "1024")</f>
      </c>
      <c r="B91" s="4" t="s">
        <f>=HYPERLINK("https://www.leilaoonline.net/lote/detalhe/273727", " Caixa 12 unidades - Vinho Peninsula Single Vineyard Syrah  2021")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240,00</t>
        </is>
      </c>
      <c r="F91" s="4" t="inlineStr">
        <is>
          <t>10.00</t>
        </is>
      </c>
    </row>
    <row collapsed="false" customFormat="false" customHeight="false" hidden="false" ht="12.1" outlineLevel="0" r="92">
      <c r="A92" s="5" t="s">
        <f>=HYPERLINK("https://www.leilaoonline.net/lote/detalhe/273729", "1027")</f>
      </c>
      <c r="B92" s="4" t="s">
        <f>=HYPERLINK("https://www.leilaoonline.net/lote/detalhe/273729", " Caixa 12 unidades - Vinho Peninsula Single Vineyard Syrah  2021")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240,00</t>
        </is>
      </c>
      <c r="F92" s="4" t="inlineStr">
        <is>
          <t>10.00</t>
        </is>
      </c>
    </row>
    <row collapsed="false" customFormat="false" customHeight="false" hidden="false" ht="12.1" outlineLevel="0" r="93">
      <c r="A93" s="5" t="s">
        <f>=HYPERLINK("https://www.leilaoonline.net/lote/detalhe/273730", "1030")</f>
      </c>
      <c r="B93" s="4" t="s">
        <f>=HYPERLINK("https://www.leilaoonline.net/lote/detalhe/273730", "Caixa 12 unidades -  Vinho Peninsula Single Vineyard Syrah 2021")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240,00</t>
        </is>
      </c>
      <c r="F93" s="4" t="inlineStr">
        <is>
          <t>10.00</t>
        </is>
      </c>
    </row>
    <row collapsed="false" customFormat="false" customHeight="false" hidden="false" ht="12.1" outlineLevel="0" r="94">
      <c r="A94" s="5" t="s">
        <f>=HYPERLINK("https://www.leilaoonline.net/lote/detalhe/273725", "1043")</f>
      </c>
      <c r="B94" s="4" t="s">
        <f>=HYPERLINK("https://www.leilaoonline.net/lote/detalhe/273725", "Caixa 12 unidades -  Vinho Peninsula Single Vineyard Syrah 2021")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240,00</t>
        </is>
      </c>
      <c r="F94" s="4" t="inlineStr">
        <is>
          <t>10.00</t>
        </is>
      </c>
    </row>
    <row collapsed="false" customFormat="false" customHeight="false" hidden="false" ht="12.1" outlineLevel="0" r="95">
      <c r="A95" s="5" t="s">
        <f>=HYPERLINK("https://www.leilaoonline.net/lote/detalhe/273723", "1044")</f>
      </c>
      <c r="B95" s="4" t="s">
        <f>=HYPERLINK("https://www.leilaoonline.net/lote/detalhe/273723", "Caixa 12 unidades -  Vinho Peninsula Single Vineyard Syrah 2021")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240,00</t>
        </is>
      </c>
      <c r="F95" s="4" t="inlineStr">
        <is>
          <t>10.00</t>
        </is>
      </c>
    </row>
    <row collapsed="false" customFormat="false" customHeight="false" hidden="false" ht="12.1" outlineLevel="0" r="96">
      <c r="A96" s="5" t="s">
        <f>=HYPERLINK("https://www.leilaoonline.net/lote/detalhe/273726", "1048")</f>
      </c>
      <c r="B96" s="4" t="s">
        <f>=HYPERLINK("https://www.leilaoonline.net/lote/detalhe/273726", "Caixa 12 unidades -  Vinho Peninsula Single Vineyard Syrah 2021")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240,00</t>
        </is>
      </c>
      <c r="F96" s="4" t="inlineStr">
        <is>
          <t>10.00</t>
        </is>
      </c>
    </row>
    <row collapsed="false" customFormat="false" customHeight="false" hidden="false" ht="12.1" outlineLevel="0" r="97">
      <c r="A97" s="5" t="s">
        <f>=HYPERLINK("https://www.leilaoonline.net/lote/detalhe/273724", "1049")</f>
      </c>
      <c r="B97" s="4" t="s">
        <f>=HYPERLINK("https://www.leilaoonline.net/lote/detalhe/273724", "Caixa 12 unidades -  Vinho Peninsula Single Vineyard Syrah 2021")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240,00</t>
        </is>
      </c>
      <c r="F97" s="4" t="inlineStr">
        <is>
          <t>10.00</t>
        </is>
      </c>
    </row>
    <row collapsed="false" customFormat="false" customHeight="false" hidden="false" ht="12.1" outlineLevel="0" r="98">
      <c r="A98" s="5" t="s">
        <f>=HYPERLINK("https://www.leilaoonline.net/lote/detalhe/273731", "1051")</f>
      </c>
      <c r="B98" s="4" t="s">
        <f>=HYPERLINK("https://www.leilaoonline.net/lote/detalhe/273731", " Caixa 12 unidades - Vinho Peninsula Single Vineyard Syrah 2021")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240,00</t>
        </is>
      </c>
      <c r="F98" s="4" t="inlineStr">
        <is>
          <t>10.00</t>
        </is>
      </c>
    </row>
    <row collapsed="false" customFormat="false" customHeight="false" hidden="false" ht="12.1" outlineLevel="0" r="99">
      <c r="A99" s="5" t="s">
        <f>=HYPERLINK("https://www.leilaoonline.net/lote/detalhe/273732", "1054")</f>
      </c>
      <c r="B99" s="4" t="s">
        <f>=HYPERLINK("https://www.leilaoonline.net/lote/detalhe/273732", " Caixa 12 unidades - Vinho Peninsula Single Vineyard Syrah 2021")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240,00</t>
        </is>
      </c>
      <c r="F99" s="4" t="inlineStr">
        <is>
          <t>10.00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2026-05-14T09:55:34.00Z</dcterms:created>
  <dc:creator>Tellks Tecnologia</dc:creator>
  <cp:revision>0</cp:revision>
</cp:coreProperties>
</file>