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MISCELÂNEA DE LOTES. CONFIRA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13/05/2025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=HYPERLINK("https://www.leilaoonline.net/lote/detalhe/278072", "001")</f>
      </c>
      <c r="B11" s="4" t="s">
        <f>=HYPERLINK("https://www.leilaoonline.net/lote/detalhe/278072", "JETSKI / YAMAHA. COM MOTOR")</f>
      </c>
      <c r="C11" s="4" t="inlineStr">
        <is>
          <t>Vendido</t>
        </is>
      </c>
      <c r="D11" s="4" t="inlineStr">
        <is>
          <t>5</t>
        </is>
      </c>
      <c r="E11" s="5" t="inlineStr">
        <is>
          <t>6.900,00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=HYPERLINK("https://www.leilaoonline.net/lote/detalhe/278055", "002")</f>
      </c>
      <c r="B12" s="4" t="s">
        <f>=HYPERLINK("https://www.leilaoonline.net/lote/detalhe/278055", " FIAT/FIORINO 1.4 ANO 2014/2015 - FLEX- COR BRANCA - FUNCIONANDO")</f>
      </c>
      <c r="C12" s="4" t="inlineStr">
        <is>
          <t>Não vendido</t>
        </is>
      </c>
      <c r="D12" s="4" t="inlineStr">
        <is>
          <t>33</t>
        </is>
      </c>
      <c r="E12" s="5" t="inlineStr">
        <is>
          <t>32.400,00</t>
        </is>
      </c>
      <c r="F12" s="4" t="inlineStr">
        <is>
          <t>450.00</t>
        </is>
      </c>
    </row>
    <row collapsed="false" customFormat="false" customHeight="false" hidden="false" ht="12.1" outlineLevel="0" r="13">
      <c r="A13" s="5" t="s">
        <f>=HYPERLINK("https://www.leilaoonline.net/lote/detalhe/278069", "003")</f>
      </c>
      <c r="B13" s="4" t="s">
        <f>=HYPERLINK("https://www.leilaoonline.net/lote/detalhe/278069", "VW/GOL CL 1.6 MI  ANO 1998/1999 GASOLINA COR BRANCA- FUNCIONANDO (no estado)")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6.000,00</t>
        </is>
      </c>
      <c r="F13" s="4" t="inlineStr">
        <is>
          <t>350.00</t>
        </is>
      </c>
    </row>
    <row collapsed="false" customFormat="false" customHeight="false" hidden="false" ht="12.1" outlineLevel="0" r="14">
      <c r="A14" s="5" t="s">
        <f>=HYPERLINK("https://www.leilaoonline.net/lote/detalhe/278070", "004")</f>
      </c>
      <c r="B14" s="4" t="s">
        <f>=HYPERLINK("https://www.leilaoonline.net/lote/detalhe/278070", "TOYOTA/RAV4 ANO 2001/2002 - GASOLINA - COR PRATA")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9.500,00</t>
        </is>
      </c>
      <c r="F14" s="4" t="inlineStr">
        <is>
          <t>350.00</t>
        </is>
      </c>
    </row>
    <row collapsed="false" customFormat="false" customHeight="false" hidden="false" ht="12.1" outlineLevel="0" r="15">
      <c r="A15" s="5" t="s">
        <f>=HYPERLINK("https://www.leilaoonline.net/lote/detalhe/278071", "005")</f>
      </c>
      <c r="B15" s="4" t="s">
        <f>=HYPERLINK("https://www.leilaoonline.net/lote/detalhe/278071", "TOYOTA /HILUX CD4 4X2 SRV - ANO 2007/2008 - COR CINZA - DIESEL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=HYPERLINK("https://www.leilaoonline.net/lote/detalhe/277101", "006")</f>
      </c>
      <c r="B16" s="4" t="s">
        <f>=HYPERLINK("https://www.leilaoonline.net/lote/detalhe/277101", "[ VÍDEO ] QUIOSQUE 1")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=HYPERLINK("https://www.leilaoonline.net/lote/detalhe/277102", "007")</f>
      </c>
      <c r="B17" s="4" t="s">
        <f>=HYPERLINK("https://www.leilaoonline.net/lote/detalhe/277102", "QUIOSQUE 2")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=HYPERLINK("https://www.leilaoonline.net/lote/detalhe/277103", "008")</f>
      </c>
      <c r="B18" s="4" t="s">
        <f>=HYPERLINK("https://www.leilaoonline.net/lote/detalhe/277103", "[ VÍDEO ] QUIOSQUE 3")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=HYPERLINK("https://www.leilaoonline.net/lote/detalhe/276960", "009")</f>
      </c>
      <c r="B19" s="4" t="s">
        <f>=HYPERLINK("https://www.leilaoonline.net/lote/detalhe/276960", " Bancada de teste Wabco")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=HYPERLINK("https://www.leilaoonline.net/lote/detalhe/276964", "010")</f>
      </c>
      <c r="B20" s="4" t="s">
        <f>=HYPERLINK("https://www.leilaoonline.net/lote/detalhe/276964", " Lote com Placas de Computador, processadores, roteadores, gabinetes de TV, cooler, modem, fontes, leitores de CD/DVD/ e leitores de cartão. Veja relação de itens.")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=HYPERLINK("https://www.leilaoonline.net/lote/detalhe/276966", "011")</f>
      </c>
      <c r="B21" s="4" t="s">
        <f>=HYPERLINK("https://www.leilaoonline.net/lote/detalhe/276966", " Lote com TVs, Placas de TVs, autofalantes de TVs, Placas de wi-fi, PLACA DE CAPTURA PIXEVIEW, e Placas Diversas. Veja relação de itens.")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=HYPERLINK("https://www.leilaoonline.net/lote/detalhe/276957", "012")</f>
      </c>
      <c r="B22" s="4" t="s">
        <f>=HYPERLINK("https://www.leilaoonline.net/lote/detalhe/276957", "1 contêiner de 6 mts")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8.400,00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=HYPERLINK("https://www.leilaoonline.net/lote/detalhe/276971", "013")</f>
      </c>
      <c r="B23" s="4" t="s">
        <f>=HYPERLINK("https://www.leilaoonline.net/lote/detalhe/276971", " Acessórios Diversos - Pós hospitalares - Vide relação em anexo.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=HYPERLINK("https://www.leilaoonline.net/lote/detalhe/277044", "017")</f>
      </c>
      <c r="B24" s="4" t="s">
        <f>=HYPERLINK("https://www.leilaoonline.net/lote/detalhe/277044", " BARRIL DE CARVALHO DE 200 LITROS.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=HYPERLINK("https://www.leilaoonline.net/lote/detalhe/276956", "019")</f>
      </c>
      <c r="B25" s="4" t="s">
        <f>=HYPERLINK("https://www.leilaoonline.net/lote/detalhe/276956", "Caixa de direção de paleteira. Sem teste")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=HYPERLINK("https://www.leilaoonline.net/lote/detalhe/276955", "020")</f>
      </c>
      <c r="B26" s="4" t="s">
        <f>=HYPERLINK("https://www.leilaoonline.net/lote/detalhe/276955", "Lote de manequins de fibra com avarias.")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=HYPERLINK("https://www.leilaoonline.net/lote/detalhe/276975", "023")</f>
      </c>
      <c r="B27" s="4" t="s">
        <f>=HYPERLINK("https://www.leilaoonline.net/lote/detalhe/276975", "APROX. 142 ITENS: IMPRESSORAS, MONITORES, SCANER. CONFIRA RELAÇÃO")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=HYPERLINK("https://www.leilaoonline.net/lote/detalhe/276977", "042")</f>
      </c>
      <c r="B28" s="4" t="s">
        <f>=HYPERLINK("https://www.leilaoonline.net/lote/detalhe/276977", " 01 UN. - MOTOR 10 HP 380/660")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1.900,00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=HYPERLINK("https://www.leilaoonline.net/lote/detalhe/276979", "043")</f>
      </c>
      <c r="B29" s="4" t="s">
        <f>=HYPERLINK("https://www.leilaoonline.net/lote/detalhe/276979", " 01 UN. - MOTOR 10 HP 380/660")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1.900,00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=HYPERLINK("https://www.leilaoonline.net/lote/detalhe/276978", "044")</f>
      </c>
      <c r="B30" s="4" t="s">
        <f>=HYPERLINK("https://www.leilaoonline.net/lote/detalhe/276978", " 50 BONÉS SORTIDOS")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=HYPERLINK("https://www.leilaoonline.net/lote/detalhe/277046", "045")</f>
      </c>
      <c r="B31" s="4" t="s">
        <f>=HYPERLINK("https://www.leilaoonline.net/lote/detalhe/277046", "COMPRESSOR DE AR INSENTO DE OLEO")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320,00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=HYPERLINK("https://www.leilaoonline.net/lote/detalhe/277047", "046")</f>
      </c>
      <c r="B32" s="4" t="s">
        <f>=HYPERLINK("https://www.leilaoonline.net/lote/detalhe/277047", "APROX. 330 UNIDADES  RÉGUA ACRILICA 50CM")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=HYPERLINK("https://www.leilaoonline.net/lote/detalhe/277048", "047")</f>
      </c>
      <c r="B33" s="4" t="s">
        <f>=HYPERLINK("https://www.leilaoonline.net/lote/detalhe/277048", "APROX. 250 UNIDADES APOIO DE TECLADO E MOUSE  - Medidas : 66x33x3")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=HYPERLINK("https://www.leilaoonline.net/lote/detalhe/276976", "048")</f>
      </c>
      <c r="B34" s="4" t="s">
        <f>=HYPERLINK("https://www.leilaoonline.net/lote/detalhe/276976", " 02 FRITADEIRAS A GÁS")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2.100,00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=HYPERLINK("https://www.leilaoonline.net/lote/detalhe/277002", "055")</f>
      </c>
      <c r="B35" s="4" t="s">
        <f>=HYPERLINK("https://www.leilaoonline.net/lote/detalhe/277002", "CARRETINHA ESPETEIRA A GÁS - SEM PLACA - COM NOTA FISCAL")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2.900,00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=HYPERLINK("https://www.leilaoonline.net/lote/detalhe/277004", "061")</f>
      </c>
      <c r="B36" s="4" t="s">
        <f>=HYPERLINK("https://www.leilaoonline.net/lote/detalhe/277004", " 5 LAVADORAS - ACOMPANHA 5 MANGUEIRAS COM PISTOLA. SUCATA")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400,00</t>
        </is>
      </c>
      <c r="F36" s="4" t="inlineStr">
        <is>
          <t>30.00</t>
        </is>
      </c>
    </row>
    <row collapsed="false" customFormat="false" customHeight="false" hidden="false" ht="12.1" outlineLevel="0" r="37">
      <c r="A37" s="5" t="s">
        <f>=HYPERLINK("https://www.leilaoonline.net/lote/detalhe/277005", "062")</f>
      </c>
      <c r="B37" s="4" t="s">
        <f>=HYPERLINK("https://www.leilaoonline.net/lote/detalhe/277005", " 5 LAVADORAS - ACOMPANHA 5 MANGUEIRAS COM PISTOLA. SUCATA")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30.00</t>
        </is>
      </c>
    </row>
    <row collapsed="false" customFormat="false" customHeight="false" hidden="false" ht="12.1" outlineLevel="0" r="38">
      <c r="A38" s="5" t="s">
        <f>=HYPERLINK("https://www.leilaoonline.net/lote/detalhe/277003", "063")</f>
      </c>
      <c r="B38" s="4" t="s">
        <f>=HYPERLINK("https://www.leilaoonline.net/lote/detalhe/277003", " 5 LAVADORAS - ACOMPANHA 5 MANGUEIRAS COM PISTOLA. SUCATA")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30.00</t>
        </is>
      </c>
    </row>
    <row collapsed="false" customFormat="false" customHeight="false" hidden="false" ht="12.1" outlineLevel="0" r="39">
      <c r="A39" s="5" t="s">
        <f>=HYPERLINK("https://www.leilaoonline.net/lote/detalhe/277018", "066")</f>
      </c>
      <c r="B39" s="4" t="s">
        <f>=HYPERLINK("https://www.leilaoonline.net/lote/detalhe/277018", " Bomba inox com motor trifásico")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3.500,00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=HYPERLINK("https://www.leilaoonline.net/lote/detalhe/277010", "067")</f>
      </c>
      <c r="B40" s="4" t="s">
        <f>=HYPERLINK("https://www.leilaoonline.net/lote/detalhe/277010", " Máquina de café /capuccino 110 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220,00</t>
        </is>
      </c>
      <c r="F40" s="4" t="inlineStr">
        <is>
          <t>75.00</t>
        </is>
      </c>
    </row>
    <row collapsed="false" customFormat="false" customHeight="false" hidden="false" ht="12.1" outlineLevel="0" r="41">
      <c r="A41" s="5" t="s">
        <f>=HYPERLINK("https://www.leilaoonline.net/lote/detalhe/277006", "068")</f>
      </c>
      <c r="B41" s="4" t="s">
        <f>=HYPERLINK("https://www.leilaoonline.net/lote/detalhe/277006", " 30 lâmpadas para abajur 110 e 220V")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120,00</t>
        </is>
      </c>
      <c r="F41" s="4" t="inlineStr">
        <is>
          <t>30.00</t>
        </is>
      </c>
    </row>
    <row collapsed="false" customFormat="false" customHeight="false" hidden="false" ht="12.1" outlineLevel="0" r="42">
      <c r="A42" s="5" t="s">
        <f>=HYPERLINK("https://www.leilaoonline.net/lote/detalhe/277017", "080")</f>
      </c>
      <c r="B42" s="4" t="s">
        <f>=HYPERLINK("https://www.leilaoonline.net/lote/detalhe/277017", " Prateleiras de aço")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380,00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=HYPERLINK("https://www.leilaoonline.net/lote/detalhe/277007", "087")</f>
      </c>
      <c r="B43" s="4" t="s">
        <f>=HYPERLINK("https://www.leilaoonline.net/lote/detalhe/277007", " Injetora de poliuretano precisa de reparos")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6.000,00</t>
        </is>
      </c>
      <c r="F43" s="4" t="inlineStr">
        <is>
          <t>450.00</t>
        </is>
      </c>
    </row>
    <row collapsed="false" customFormat="false" customHeight="false" hidden="false" ht="12.1" outlineLevel="0" r="44">
      <c r="A44" s="5" t="s">
        <f>=HYPERLINK("https://www.leilaoonline.net/lote/detalhe/277014", "089")</f>
      </c>
      <c r="B44" s="4" t="s">
        <f>=HYPERLINK("https://www.leilaoonline.net/lote/detalhe/277014", " Dois projetores antigos")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=HYPERLINK("https://www.leilaoonline.net/lote/detalhe/277015", "090")</f>
      </c>
      <c r="B45" s="4" t="s">
        <f>=HYPERLINK("https://www.leilaoonline.net/lote/detalhe/277015", " Caixa registradora ano 70")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=HYPERLINK("https://www.leilaoonline.net/lote/detalhe/277013", "091")</f>
      </c>
      <c r="B46" s="4" t="s">
        <f>=HYPERLINK("https://www.leilaoonline.net/lote/detalhe/277013", " Suqueira antiga 110v")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=HYPERLINK("https://www.leilaoonline.net/lote/detalhe/277011", "092")</f>
      </c>
      <c r="B47" s="4" t="s">
        <f>=HYPERLINK("https://www.leilaoonline.net/lote/detalhe/277011", " Máquina de sorvete e milk shake 220 v - sem teste no estado")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450.00</t>
        </is>
      </c>
    </row>
    <row collapsed="false" customFormat="false" customHeight="false" hidden="false" ht="12.1" outlineLevel="0" r="48">
      <c r="A48" s="5" t="s">
        <f>=HYPERLINK("https://www.leilaoonline.net/lote/detalhe/277012", "093")</f>
      </c>
      <c r="B48" s="4" t="s">
        <f>=HYPERLINK("https://www.leilaoonline.net/lote/detalhe/277012", " Máquina de café /capuccino 110 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220,00</t>
        </is>
      </c>
      <c r="F48" s="4" t="inlineStr">
        <is>
          <t>75.00</t>
        </is>
      </c>
    </row>
    <row collapsed="false" customFormat="false" customHeight="false" hidden="false" ht="12.1" outlineLevel="0" r="49">
      <c r="A49" s="5" t="s">
        <f>=HYPERLINK("https://www.leilaoonline.net/lote/detalhe/277016", "094")</f>
      </c>
      <c r="B49" s="4" t="s">
        <f>=HYPERLINK("https://www.leilaoonline.net/lote/detalhe/277016", " 30 lâmpadas para abajur 110 e 220V")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120,00</t>
        </is>
      </c>
      <c r="F49" s="4" t="inlineStr">
        <is>
          <t>30.00</t>
        </is>
      </c>
    </row>
    <row collapsed="false" customFormat="false" customHeight="false" hidden="false" ht="12.1" outlineLevel="0" r="50">
      <c r="A50" s="5" t="s">
        <f>=HYPERLINK("https://www.leilaoonline.net/lote/detalhe/277009", "095")</f>
      </c>
      <c r="B50" s="4" t="s">
        <f>=HYPERLINK("https://www.leilaoonline.net/lote/detalhe/277009", " Sucata de carburadores aprox.50 peças")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380,00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=HYPERLINK("https://www.leilaoonline.net/lote/detalhe/277008", "097")</f>
      </c>
      <c r="B51" s="4" t="s">
        <f>=HYPERLINK("https://www.leilaoonline.net/lote/detalhe/277008", " 6 unid.Base de tv")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30.00</t>
        </is>
      </c>
    </row>
    <row collapsed="false" customFormat="false" customHeight="false" hidden="false" ht="12.1" outlineLevel="0" r="52">
      <c r="A52" s="5" t="s">
        <f>=HYPERLINK("https://www.leilaoonline.net/lote/detalhe/277045", "098")</f>
      </c>
      <c r="B52" s="4" t="s">
        <f>=HYPERLINK("https://www.leilaoonline.net/lote/detalhe/277045", "Conjunto de 4 bancos +Mesa refrigerada  220 v com balde  funcionando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=HYPERLINK("https://www.leilaoonline.net/lote/detalhe/277088", "099")</f>
      </c>
      <c r="B53" s="4" t="s">
        <f>=HYPERLINK("https://www.leilaoonline.net/lote/detalhe/277088", " Multi split springer dutado 4 tr 220 v trifásico")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4.800,00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=HYPERLINK("https://www.leilaoonline.net/lote/detalhe/277089", "101")</f>
      </c>
      <c r="B54" s="4" t="s">
        <f>=HYPERLINK("https://www.leilaoonline.net/lote/detalhe/277089", " churrasqueira eletrica 110 v Arke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580,00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=HYPERLINK("https://www.leilaoonline.net/lote/detalhe/277095", "102")</f>
      </c>
      <c r="B55" s="4" t="s">
        <f>=HYPERLINK("https://www.leilaoonline.net/lote/detalhe/277095", " 4 enceradeiras industrial")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=HYPERLINK("https://www.leilaoonline.net/lote/detalhe/277097", "103")</f>
      </c>
      <c r="B56" s="4" t="s">
        <f>=HYPERLINK("https://www.leilaoonline.net/lote/detalhe/277097", " Coifa galvanizada 2 metros")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=HYPERLINK("https://www.leilaoonline.net/lote/detalhe/277099", "104")</f>
      </c>
      <c r="B57" s="4" t="s">
        <f>=HYPERLINK("https://www.leilaoonline.net/lote/detalhe/277099", " purificador")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20.00</t>
        </is>
      </c>
    </row>
    <row collapsed="false" customFormat="false" customHeight="false" hidden="false" ht="12.1" outlineLevel="0" r="58">
      <c r="A58" s="5" t="s">
        <f>=HYPERLINK("https://www.leilaoonline.net/lote/detalhe/277090", "105")</f>
      </c>
      <c r="B58" s="4" t="s">
        <f>=HYPERLINK("https://www.leilaoonline.net/lote/detalhe/277090", " aprox. 60 unidades meias adulto cano médio")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10.00</t>
        </is>
      </c>
    </row>
    <row collapsed="false" customFormat="false" customHeight="false" hidden="false" ht="12.1" outlineLevel="0" r="59">
      <c r="A59" s="5" t="s">
        <f>=HYPERLINK("https://www.leilaoonline.net/lote/detalhe/277084", "106")</f>
      </c>
      <c r="B59" s="4" t="s">
        <f>=HYPERLINK("https://www.leilaoonline.net/lote/detalhe/277084", " 3 pçs para chopeira torneiras e extratora")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380,00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=HYPERLINK("https://www.leilaoonline.net/lote/detalhe/277091", "107")</f>
      </c>
      <c r="B60" s="4" t="s">
        <f>=HYPERLINK("https://www.leilaoonline.net/lote/detalhe/277091", " Helice de inox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780,00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=HYPERLINK("https://www.leilaoonline.net/lote/detalhe/277087", "108")</f>
      </c>
      <c r="B61" s="4" t="s">
        <f>=HYPERLINK("https://www.leilaoonline.net/lote/detalhe/277087", " Checkaut 2 metros")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750,00</t>
        </is>
      </c>
      <c r="F61" s="4" t="inlineStr">
        <is>
          <t>30.00</t>
        </is>
      </c>
    </row>
    <row collapsed="false" customFormat="false" customHeight="false" hidden="false" ht="12.1" outlineLevel="0" r="62">
      <c r="A62" s="5" t="s">
        <f>=HYPERLINK("https://www.leilaoonline.net/lote/detalhe/277083", "109")</f>
      </c>
      <c r="B62" s="4" t="s">
        <f>=HYPERLINK("https://www.leilaoonline.net/lote/detalhe/277083", " Fogão lofra italiano")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2.900,00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=HYPERLINK("https://www.leilaoonline.net/lote/detalhe/277081", "110")</f>
      </c>
      <c r="B63" s="4" t="s">
        <f>=HYPERLINK("https://www.leilaoonline.net/lote/detalhe/277081", " Joape de parede 220v")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670,00</t>
        </is>
      </c>
      <c r="F63" s="4" t="inlineStr">
        <is>
          <t>20.00</t>
        </is>
      </c>
    </row>
    <row collapsed="false" customFormat="false" customHeight="false" hidden="false" ht="12.1" outlineLevel="0" r="64">
      <c r="A64" s="5" t="s">
        <f>=HYPERLINK("https://www.leilaoonline.net/lote/detalhe/277094", "111")</f>
      </c>
      <c r="B64" s="4" t="s">
        <f>=HYPERLINK("https://www.leilaoonline.net/lote/detalhe/277094", " aprox. 50 unidades sortidas de capas iphone modelos Xr/12 mini/12 pro/11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380,00</t>
        </is>
      </c>
      <c r="F64" s="4" t="inlineStr">
        <is>
          <t>20.00</t>
        </is>
      </c>
    </row>
    <row collapsed="false" customFormat="false" customHeight="false" hidden="false" ht="12.1" outlineLevel="0" r="65">
      <c r="A65" s="5" t="s">
        <f>=HYPERLINK("https://www.leilaoonline.net/lote/detalhe/277100", "112")</f>
      </c>
      <c r="B65" s="4" t="s">
        <f>=HYPERLINK("https://www.leilaoonline.net/lote/detalhe/277100", " aprox. 50 unidades sortidas de capas iphone modelos Xr/12 mini/12 pro/11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380,00</t>
        </is>
      </c>
      <c r="F65" s="4" t="inlineStr">
        <is>
          <t>20.00</t>
        </is>
      </c>
    </row>
    <row collapsed="false" customFormat="false" customHeight="false" hidden="false" ht="12.1" outlineLevel="0" r="66">
      <c r="A66" s="5" t="s">
        <f>=HYPERLINK("https://www.leilaoonline.net/lote/detalhe/277098", "113")</f>
      </c>
      <c r="B66" s="4" t="s">
        <f>=HYPERLINK("https://www.leilaoonline.net/lote/detalhe/277098", " aprox. 50 unidades sortidas de capas iphone modelos Xr/12 mini/12 pro/11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380,00</t>
        </is>
      </c>
      <c r="F66" s="4" t="inlineStr">
        <is>
          <t>20.00</t>
        </is>
      </c>
    </row>
    <row collapsed="false" customFormat="false" customHeight="false" hidden="false" ht="12.1" outlineLevel="0" r="67">
      <c r="A67" s="5" t="s">
        <f>=HYPERLINK("https://www.leilaoonline.net/lote/detalhe/277085", "114")</f>
      </c>
      <c r="B67" s="4" t="s">
        <f>=HYPERLINK("https://www.leilaoonline.net/lote/detalhe/277085", " aprox. 50 unidades sortidas de capas iphone modelos Xr/12 mini/12 pro/11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380,00</t>
        </is>
      </c>
      <c r="F67" s="4" t="inlineStr">
        <is>
          <t>20.00</t>
        </is>
      </c>
    </row>
    <row collapsed="false" customFormat="false" customHeight="false" hidden="false" ht="12.1" outlineLevel="0" r="68">
      <c r="A68" s="5" t="s">
        <f>=HYPERLINK("https://www.leilaoonline.net/lote/detalhe/277019", "115")</f>
      </c>
      <c r="B68" s="4" t="s">
        <f>=HYPERLINK("https://www.leilaoonline.net/lote/detalhe/277019", " Sucata de fatiador de frios")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=HYPERLINK("https://www.leilaoonline.net/lote/detalhe/277021", "116")</f>
      </c>
      <c r="B69" s="4" t="s">
        <f>=HYPERLINK("https://www.leilaoonline.net/lote/detalhe/277021", " 2 Mini tvs")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=HYPERLINK("https://www.leilaoonline.net/lote/detalhe/277024", "117")</f>
      </c>
      <c r="B70" s="4" t="s">
        <f>=HYPERLINK("https://www.leilaoonline.net/lote/detalhe/277024", " Máquinas de datilografia")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=HYPERLINK("https://www.leilaoonline.net/lote/detalhe/277023", "118")</f>
      </c>
      <c r="B71" s="4" t="s">
        <f>=HYPERLINK("https://www.leilaoonline.net/lote/detalhe/277023", " Bomba d’água")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=HYPERLINK("https://www.leilaoonline.net/lote/detalhe/277086", "119")</f>
      </c>
      <c r="B72" s="4" t="s">
        <f>=HYPERLINK("https://www.leilaoonline.net/lote/detalhe/277086", " Pedra grill 110 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380,00</t>
        </is>
      </c>
      <c r="F72" s="4" t="inlineStr">
        <is>
          <t>20.00</t>
        </is>
      </c>
    </row>
    <row collapsed="false" customFormat="false" customHeight="false" hidden="false" ht="12.1" outlineLevel="0" r="73">
      <c r="A73" s="5" t="s">
        <f>=HYPERLINK("https://www.leilaoonline.net/lote/detalhe/277020", "120")</f>
      </c>
      <c r="B73" s="4" t="s">
        <f>=HYPERLINK("https://www.leilaoonline.net/lote/detalhe/277020", " Sucata de compressor 5 unidades")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=HYPERLINK("https://www.leilaoonline.net/lote/detalhe/277022", "121")</f>
      </c>
      <c r="B74" s="4" t="s">
        <f>=HYPERLINK("https://www.leilaoonline.net/lote/detalhe/277022", " Aprox.40 unidades de óculos 3 d Philco -sucata")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=HYPERLINK("https://www.leilaoonline.net/lote/detalhe/277092", "122")</f>
      </c>
      <c r="B75" s="4" t="s">
        <f>=HYPERLINK("https://www.leilaoonline.net/lote/detalhe/277092", " Pedra grill 110 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380,00</t>
        </is>
      </c>
      <c r="F75" s="4" t="inlineStr">
        <is>
          <t>20.00</t>
        </is>
      </c>
    </row>
    <row collapsed="false" customFormat="false" customHeight="false" hidden="false" ht="12.1" outlineLevel="0" r="76">
      <c r="A76" s="5" t="s">
        <f>=HYPERLINK("https://www.leilaoonline.net/lote/detalhe/277025", "123")</f>
      </c>
      <c r="B76" s="4" t="s">
        <f>=HYPERLINK("https://www.leilaoonline.net/lote/detalhe/277025", " 10 mecanismo universal de caixa descarga acoplada")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=HYPERLINK("https://www.leilaoonline.net/lote/detalhe/277026", "124")</f>
      </c>
      <c r="B77" s="4" t="s">
        <f>=HYPERLINK("https://www.leilaoonline.net/lote/detalhe/277026", " 10 mecanismo universal de caixa descarga acoplada")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=HYPERLINK("https://www.leilaoonline.net/lote/detalhe/277096", "125")</f>
      </c>
      <c r="B78" s="4" t="s">
        <f>=HYPERLINK("https://www.leilaoonline.net/lote/detalhe/277096", " Pedra grill 110 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380,00</t>
        </is>
      </c>
      <c r="F78" s="4" t="inlineStr">
        <is>
          <t>20.00</t>
        </is>
      </c>
    </row>
    <row collapsed="false" customFormat="false" customHeight="false" hidden="false" ht="12.1" outlineLevel="0" r="79">
      <c r="A79" s="5" t="s">
        <f>=HYPERLINK("https://www.leilaoonline.net/lote/detalhe/277027", "126")</f>
      </c>
      <c r="B79" s="4" t="s">
        <f>=HYPERLINK("https://www.leilaoonline.net/lote/detalhe/277027", " Sucata compressor")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=HYPERLINK("https://www.leilaoonline.net/lote/detalhe/277028", "127")</f>
      </c>
      <c r="B80" s="4" t="s">
        <f>=HYPERLINK("https://www.leilaoonline.net/lote/detalhe/277028", "Sucata de 2 gerador ")</f>
      </c>
      <c r="C80" s="4" t="inlineStr">
        <is>
          <t>Vendido</t>
        </is>
      </c>
      <c r="D80" s="4" t="inlineStr">
        <is>
          <t>1</t>
        </is>
      </c>
      <c r="E80" s="5" t="inlineStr">
        <is>
          <t>450,00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=HYPERLINK("https://www.leilaoonline.net/lote/detalhe/277082", "128")</f>
      </c>
      <c r="B81" s="4" t="s">
        <f>=HYPERLINK("https://www.leilaoonline.net/lote/detalhe/277082", " Mesa e 4 cadeiras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480,00</t>
        </is>
      </c>
      <c r="F81" s="4" t="inlineStr">
        <is>
          <t>20.00</t>
        </is>
      </c>
    </row>
    <row collapsed="false" customFormat="false" customHeight="false" hidden="false" ht="12.1" outlineLevel="0" r="82">
      <c r="A82" s="5" t="s">
        <f>=HYPERLINK("https://www.leilaoonline.net/lote/detalhe/277093", "129")</f>
      </c>
      <c r="B82" s="4" t="s">
        <f>=HYPERLINK("https://www.leilaoonline.net/lote/detalhe/277093", " Mesa e 4 cadeiras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380,00</t>
        </is>
      </c>
      <c r="F82" s="4" t="inlineStr">
        <is>
          <t>20.00</t>
        </is>
      </c>
    </row>
    <row collapsed="false" customFormat="false" customHeight="false" hidden="false" ht="12.1" outlineLevel="0" r="83">
      <c r="A83" s="5" t="s">
        <f>=HYPERLINK("https://www.leilaoonline.net/lote/detalhe/276962", "131")</f>
      </c>
      <c r="B83" s="4" t="s">
        <f>=HYPERLINK("https://www.leilaoonline.net/lote/detalhe/276962", " Maquina de rebitar freio")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6.200,00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=HYPERLINK("https://www.leilaoonline.net/lote/detalhe/276961", "132")</f>
      </c>
      <c r="B84" s="4" t="s">
        <f>=HYPERLINK("https://www.leilaoonline.net/lote/detalhe/276961", " Maquina de rebitar freio")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6.200,00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=HYPERLINK("https://www.leilaoonline.net/lote/detalhe/276963", "133")</f>
      </c>
      <c r="B85" s="4" t="s">
        <f>=HYPERLINK("https://www.leilaoonline.net/lote/detalhe/276963", "01 bicicleta cargueira")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=HYPERLINK("https://www.leilaoonline.net/lote/detalhe/276958", "138")</f>
      </c>
      <c r="B86" s="4" t="s">
        <f>=HYPERLINK("https://www.leilaoonline.net/lote/detalhe/276958", " 9 conjuntos de filtro combustível  Agco - Valtra")</f>
      </c>
      <c r="C86" s="4" t="inlineStr">
        <is>
          <t>Lote retirado</t>
        </is>
      </c>
      <c r="D86" s="4" t="inlineStr">
        <is>
          <t>1</t>
        </is>
      </c>
      <c r="E86" s="5" t="inlineStr">
        <is>
          <t>3.000,00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=HYPERLINK("https://www.leilaoonline.net/lote/detalhe/276959", "139")</f>
      </c>
      <c r="B87" s="4" t="s">
        <f>=HYPERLINK("https://www.leilaoonline.net/lote/detalhe/276959", " 7 filtros Tecfil  PSL523")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=HYPERLINK("https://www.leilaoonline.net/lote/detalhe/277122", "200")</f>
      </c>
      <c r="B88" s="4" t="s">
        <f>=HYPERLINK("https://www.leilaoonline.net/lote/detalhe/277122", "APROX. 5.000 PARAFUSOS DE AÇO DIVERSAS MEDIDAS")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=HYPERLINK("https://www.leilaoonline.net/lote/detalhe/278052", "201")</f>
      </c>
      <c r="B89" s="4" t="s">
        <f>=HYPERLINK("https://www.leilaoonline.net/lote/detalhe/278052", " Câmeras, cocinete, grampeador tapeceiro......")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80,00</t>
        </is>
      </c>
      <c r="F89" s="4" t="inlineStr">
        <is>
          <t>20.00</t>
        </is>
      </c>
    </row>
    <row collapsed="false" customFormat="false" customHeight="false" hidden="false" ht="12.1" outlineLevel="0" r="90">
      <c r="A90" s="5" t="s">
        <f>=HYPERLINK("https://www.leilaoonline.net/lote/detalhe/278053", "202")</f>
      </c>
      <c r="B90" s="4" t="s">
        <f>=HYPERLINK("https://www.leilaoonline.net/lote/detalhe/278053", " Conjunto Didático de Automação Predial")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30.00</t>
        </is>
      </c>
    </row>
    <row collapsed="false" customFormat="false" customHeight="false" hidden="false" ht="12.1" outlineLevel="0" r="91">
      <c r="A91" s="5" t="s">
        <f>=HYPERLINK("https://www.leilaoonline.net/lote/detalhe/278043", "203")</f>
      </c>
      <c r="B91" s="4" t="s">
        <f>=HYPERLINK("https://www.leilaoonline.net/lote/detalhe/278043", " Expositor giratório de bolos e tortas Frilux-220 VOLTS FUNCIONANDO")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3.800,00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=HYPERLINK("https://www.leilaoonline.net/lote/detalhe/278049", "204")</f>
      </c>
      <c r="B92" s="4" t="s">
        <f>=HYPERLINK("https://www.leilaoonline.net/lote/detalhe/278049", " 8 un. - Contrapesopara Ombrelone Auto Equip.")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30.00</t>
        </is>
      </c>
    </row>
    <row collapsed="false" customFormat="false" customHeight="false" hidden="false" ht="12.1" outlineLevel="0" r="93">
      <c r="A93" s="5" t="s">
        <f>=HYPERLINK("https://www.leilaoonline.net/lote/detalhe/278057", "205")</f>
      </c>
      <c r="B93" s="4" t="s">
        <f>=HYPERLINK("https://www.leilaoonline.net/lote/detalhe/278057", " Fechadura Biométrica digital Adel")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380,00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=HYPERLINK("https://www.leilaoonline.net/lote/detalhe/278046", "206")</f>
      </c>
      <c r="B94" s="4" t="s">
        <f>=HYPERLINK("https://www.leilaoonline.net/lote/detalhe/278046", "Eletrodomésticos e Escova Secadora Soft e outros")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80,00</t>
        </is>
      </c>
      <c r="F94" s="4" t="inlineStr">
        <is>
          <t>30.00</t>
        </is>
      </c>
    </row>
    <row collapsed="false" customFormat="false" customHeight="false" hidden="false" ht="12.1" outlineLevel="0" r="95">
      <c r="A95" s="5" t="s">
        <f>=HYPERLINK("https://www.leilaoonline.net/lote/detalhe/278045", "208")</f>
      </c>
      <c r="B95" s="4" t="s">
        <f>=HYPERLINK("https://www.leilaoonline.net/lote/detalhe/278045", " Geladeira Visacooler, 3 prateleiras")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=HYPERLINK("https://www.leilaoonline.net/lote/detalhe/278042", "209")</f>
      </c>
      <c r="B96" s="4" t="s">
        <f>=HYPERLINK("https://www.leilaoonline.net/lote/detalhe/278042", " Guarda Roupa 5 portas ORNARE - NOVO ainda embalado.")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7.500,00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=HYPERLINK("https://www.leilaoonline.net/lote/detalhe/278048", "210")</f>
      </c>
      <c r="B97" s="4" t="s">
        <f>=HYPERLINK("https://www.leilaoonline.net/lote/detalhe/278048", " Geladeira aço inox 4 portas - 220 volts")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=HYPERLINK("https://www.leilaoonline.net/lote/detalhe/278047", "211")</f>
      </c>
      <c r="B98" s="4" t="s">
        <f>=HYPERLINK("https://www.leilaoonline.net/lote/detalhe/278047", " Impressoras Epson, HP e outros(sem a estante)-10 unidades")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200,00</t>
        </is>
      </c>
      <c r="F98" s="4" t="inlineStr">
        <is>
          <t>30.00</t>
        </is>
      </c>
    </row>
    <row collapsed="false" customFormat="false" customHeight="false" hidden="false" ht="12.1" outlineLevel="0" r="99">
      <c r="A99" s="5" t="s">
        <f>=HYPERLINK("https://www.leilaoonline.net/lote/detalhe/278044", "212")</f>
      </c>
      <c r="B99" s="4" t="s">
        <f>=HYPERLINK("https://www.leilaoonline.net/lote/detalhe/278044", " 7 Interface de Comando Industrial")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350,00</t>
        </is>
      </c>
      <c r="F99" s="4" t="inlineStr">
        <is>
          <t>30.00</t>
        </is>
      </c>
    </row>
    <row collapsed="false" customFormat="false" customHeight="false" hidden="false" ht="12.1" outlineLevel="0" r="100">
      <c r="A100" s="5" t="s">
        <f>=HYPERLINK("https://www.leilaoonline.net/lote/detalhe/278050", "213")</f>
      </c>
      <c r="B100" s="4" t="s">
        <f>=HYPERLINK("https://www.leilaoonline.net/lote/detalhe/278050", " Máquina de escrever-Funcionando-Olivetti LINEA 98")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250,00</t>
        </is>
      </c>
      <c r="F100" s="4" t="inlineStr">
        <is>
          <t>30.00</t>
        </is>
      </c>
    </row>
    <row collapsed="false" customFormat="false" customHeight="false" hidden="false" ht="12.1" outlineLevel="0" r="101">
      <c r="A101" s="5" t="s">
        <f>=HYPERLINK("https://www.leilaoonline.net/lote/detalhe/278058", "214")</f>
      </c>
      <c r="B101" s="4" t="s">
        <f>=HYPERLINK("https://www.leilaoonline.net/lote/detalhe/278058", " Laboratório Móvel Autolabor")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=HYPERLINK("https://www.leilaoonline.net/lote/detalhe/278039", "215")</f>
      </c>
      <c r="B102" s="4" t="s">
        <f>=HYPERLINK("https://www.leilaoonline.net/lote/detalhe/278039", " Mesa redonda c/ 4 cadeiras brancas")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=HYPERLINK("https://www.leilaoonline.net/lote/detalhe/278059", "216")</f>
      </c>
      <c r="B103" s="4" t="s">
        <f>=HYPERLINK("https://www.leilaoonline.net/lote/detalhe/278059", " Mini Cilindro Disco de Pizza-Marca Eco-Toda em Inox-Funcionando")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9.800,00</t>
        </is>
      </c>
      <c r="F103" s="4" t="inlineStr">
        <is>
          <t>300.00</t>
        </is>
      </c>
    </row>
    <row collapsed="false" customFormat="false" customHeight="false" hidden="false" ht="12.1" outlineLevel="0" r="104">
      <c r="A104" s="5" t="s">
        <f>=HYPERLINK("https://www.leilaoonline.net/lote/detalhe/278054", "217")</f>
      </c>
      <c r="B104" s="4" t="s">
        <f>=HYPERLINK("https://www.leilaoonline.net/lote/detalhe/278054", " Parquinho desmontado-2 balanços, 1 escorregador e 2 escadas horizontal")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750,00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=HYPERLINK("https://www.leilaoonline.net/lote/detalhe/278062", "220")</f>
      </c>
      <c r="B105" s="4" t="s">
        <f>=HYPERLINK("https://www.leilaoonline.net/lote/detalhe/278062", " Persiana Branca Romana-L:2,63xA:2,00")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280,00</t>
        </is>
      </c>
      <c r="F105" s="4" t="inlineStr">
        <is>
          <t>30.00</t>
        </is>
      </c>
    </row>
    <row collapsed="false" customFormat="false" customHeight="false" hidden="false" ht="12.1" outlineLevel="0" r="106">
      <c r="A106" s="5" t="s">
        <f>=HYPERLINK("https://www.leilaoonline.net/lote/detalhe/278060", "221")</f>
      </c>
      <c r="B106" s="4" t="s">
        <f>=HYPERLINK("https://www.leilaoonline.net/lote/detalhe/278060", " Porta 82cm, com barra de apoio, chave e guarnição")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=HYPERLINK("https://www.leilaoonline.net/lote/detalhe/278064", "222")</f>
      </c>
      <c r="B107" s="4" t="s">
        <f>=HYPERLINK("https://www.leilaoonline.net/lote/detalhe/278064", " Projetor para TV, embutir no forro s/uso/com motor e braço articulado")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=HYPERLINK("https://www.leilaoonline.net/lote/detalhe/278061", "223")</f>
      </c>
      <c r="B108" s="4" t="s">
        <f>=HYPERLINK("https://www.leilaoonline.net/lote/detalhe/278061", " Placas e Acessórios")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350,00</t>
        </is>
      </c>
      <c r="F108" s="4" t="inlineStr">
        <is>
          <t>30.00</t>
        </is>
      </c>
    </row>
    <row collapsed="false" customFormat="false" customHeight="false" hidden="false" ht="12.1" outlineLevel="0" r="109">
      <c r="A109" s="5" t="s">
        <f>=HYPERLINK("https://www.leilaoonline.net/lote/detalhe/278067", "224")</f>
      </c>
      <c r="B109" s="4" t="s">
        <f>=HYPERLINK("https://www.leilaoonline.net/lote/detalhe/278067", " Resfriador de água-ECO ER- 400 Litros-220 VOLTS- Funcionando")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6.800,00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=HYPERLINK("https://www.leilaoonline.net/lote/detalhe/278063", "225")</f>
      </c>
      <c r="B110" s="4" t="s">
        <f>=HYPERLINK("https://www.leilaoonline.net/lote/detalhe/278063", "TV 50" PHILIPS - no estado")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=HYPERLINK("https://www.leilaoonline.net/lote/detalhe/278066", "226")</f>
      </c>
      <c r="B111" s="4" t="s">
        <f>=HYPERLINK("https://www.leilaoonline.net/lote/detalhe/278066", " Xbox 360- 2 jogos, 1 controle sem fio, 1 guitarra -  (sem uso)")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380,00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=HYPERLINK("https://www.leilaoonline.net/lote/detalhe/278065", "227")</f>
      </c>
      <c r="B112" s="4" t="s">
        <f>=HYPERLINK("https://www.leilaoonline.net/lote/detalhe/278065", " Xbox 360, Playstation, 4 jogos e rádio com CD MP3")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250,00</t>
        </is>
      </c>
      <c r="F112" s="4" t="inlineStr">
        <is>
          <t>30.00</t>
        </is>
      </c>
    </row>
    <row collapsed="false" customFormat="false" customHeight="false" hidden="false" ht="12.1" outlineLevel="0" r="113">
      <c r="A113" s="5" t="s">
        <f>=HYPERLINK("https://www.leilaoonline.net/lote/detalhe/278068", "228")</f>
      </c>
      <c r="B113" s="4" t="s">
        <f>=HYPERLINK("https://www.leilaoonline.net/lote/detalhe/278068", "Toners diversos usados")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180,00</t>
        </is>
      </c>
      <c r="F113" s="4" t="inlineStr">
        <is>
          <t>20.00</t>
        </is>
      </c>
    </row>
    <row collapsed="false" customFormat="false" customHeight="false" hidden="false" ht="12.1" outlineLevel="0" r="114">
      <c r="A114" s="5" t="s">
        <f>=HYPERLINK("https://www.leilaoonline.net/lote/detalhe/278075", "233")</f>
      </c>
      <c r="B114" s="4" t="s">
        <f>=HYPERLINK("https://www.leilaoonline.net/lote/detalhe/278075", " Aprox. 15 un. telefones Intelbras pleno")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100,00</t>
        </is>
      </c>
      <c r="F114" s="4" t="inlineStr">
        <is>
          <t>20.00</t>
        </is>
      </c>
    </row>
    <row collapsed="false" customFormat="false" customHeight="false" hidden="false" ht="12.1" outlineLevel="0" r="115">
      <c r="A115" s="5" t="s">
        <f>=HYPERLINK("https://www.leilaoonline.net/lote/detalhe/278084", "234")</f>
      </c>
      <c r="B115" s="4" t="s">
        <f>=HYPERLINK("https://www.leilaoonline.net/lote/detalhe/278084", " Condensadora Elgin 24.000 BTU e suportes da Evapoadora")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=HYPERLINK("https://www.leilaoonline.net/lote/detalhe/278077", "235")</f>
      </c>
      <c r="B116" s="4" t="s">
        <f>=HYPERLINK("https://www.leilaoonline.net/lote/detalhe/278077", " 9 un. Reguladores de Pressão_diversos")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350,00</t>
        </is>
      </c>
      <c r="F116" s="4" t="inlineStr">
        <is>
          <t>30.00</t>
        </is>
      </c>
    </row>
    <row collapsed="false" customFormat="false" customHeight="false" hidden="false" ht="12.1" outlineLevel="0" r="117">
      <c r="A117" s="5" t="s">
        <f>=HYPERLINK("https://www.leilaoonline.net/lote/detalhe/278073", "236")</f>
      </c>
      <c r="B117" s="4" t="s">
        <f>=HYPERLINK("https://www.leilaoonline.net/lote/detalhe/278073", " Ar Condicionado 9.000 BTU_Quente e Frio")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350,00</t>
        </is>
      </c>
      <c r="F117" s="4" t="inlineStr">
        <is>
          <t>30.00</t>
        </is>
      </c>
    </row>
    <row collapsed="false" customFormat="false" customHeight="false" hidden="false" ht="12.1" outlineLevel="0" r="118">
      <c r="A118" s="5" t="s">
        <f>=HYPERLINK("https://www.leilaoonline.net/lote/detalhe/278079", "237")</f>
      </c>
      <c r="B118" s="4" t="s">
        <f>=HYPERLINK("https://www.leilaoonline.net/lote/detalhe/278079", " Condensadora da Câmara Fria e Cortina de Ar")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750,00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=HYPERLINK("https://www.leilaoonline.net/lote/detalhe/278078", "238")</f>
      </c>
      <c r="B119" s="4" t="s">
        <f>=HYPERLINK("https://www.leilaoonline.net/lote/detalhe/278078", " 10 Reguladores de Pressão_diversos")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350,00</t>
        </is>
      </c>
      <c r="F119" s="4" t="inlineStr">
        <is>
          <t>30.00</t>
        </is>
      </c>
    </row>
    <row collapsed="false" customFormat="false" customHeight="false" hidden="false" ht="12.1" outlineLevel="0" r="120">
      <c r="A120" s="5" t="s">
        <f>=HYPERLINK("https://www.leilaoonline.net/lote/detalhe/278076", "239")</f>
      </c>
      <c r="B120" s="4" t="s">
        <f>=HYPERLINK("https://www.leilaoonline.net/lote/detalhe/278076", " Turbilhão Galano")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=HYPERLINK("https://www.leilaoonline.net/lote/detalhe/278080", "240")</f>
      </c>
      <c r="B121" s="4" t="s">
        <f>=HYPERLINK("https://www.leilaoonline.net/lote/detalhe/278080", " 2 Furadeiras")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100,00</t>
        </is>
      </c>
      <c r="F121" s="4" t="inlineStr">
        <is>
          <t>20.00</t>
        </is>
      </c>
    </row>
    <row collapsed="false" customFormat="false" customHeight="false" hidden="false" ht="12.1" outlineLevel="0" r="122">
      <c r="A122" s="5" t="s">
        <f>=HYPERLINK("https://www.leilaoonline.net/lote/detalhe/278083", "241")</f>
      </c>
      <c r="B122" s="4" t="s">
        <f>=HYPERLINK("https://www.leilaoonline.net/lote/detalhe/278083", " Lava e Seca 10,2 Kilos, LG, Inverter_FUNCIONANDO")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=HYPERLINK("https://www.leilaoonline.net/lote/detalhe/278081", "242")</f>
      </c>
      <c r="B123" s="4" t="s">
        <f>=HYPERLINK("https://www.leilaoonline.net/lote/detalhe/278081", " 10 Cadeiras de escritório com encosto e braço")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600,00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=HYPERLINK("https://www.leilaoonline.net/lote/detalhe/278074", "243")</f>
      </c>
      <c r="B124" s="4" t="s">
        <f>=HYPERLINK("https://www.leilaoonline.net/lote/detalhe/278074", " 12 Réguas com tomadas_diversas(sem a caixa plástica)")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230,00</t>
        </is>
      </c>
      <c r="F124" s="4" t="inlineStr">
        <is>
          <t>20.00</t>
        </is>
      </c>
    </row>
    <row collapsed="false" customFormat="false" customHeight="false" hidden="false" ht="12.1" outlineLevel="0" r="125">
      <c r="A125" s="5" t="s">
        <f>=HYPERLINK("https://www.leilaoonline.net/lote/detalhe/278082", "244")</f>
      </c>
      <c r="B125" s="4" t="s">
        <f>=HYPERLINK("https://www.leilaoonline.net/lote/detalhe/278082", "Móvel/Floreira com 1 porta- 40cm largura X 1.40 Profundidade X 0.95 Altura. 2 prateleiras")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300,00</t>
        </is>
      </c>
      <c r="F125" s="4" t="inlineStr">
        <is>
          <t>20.00</t>
        </is>
      </c>
    </row>
    <row collapsed="false" customFormat="false" customHeight="false" hidden="false" ht="12.1" outlineLevel="0" r="126">
      <c r="A126" s="5" t="s">
        <f>=HYPERLINK("https://www.leilaoonline.net/lote/detalhe/278051", "245")</f>
      </c>
      <c r="B126" s="4" t="s">
        <f>=HYPERLINK("https://www.leilaoonline.net/lote/detalhe/278051", " Autolabor-laboratório móvel")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=HYPERLINK("https://www.leilaoonline.net/lote/detalhe/278038", "246")</f>
      </c>
      <c r="B127" s="4" t="s">
        <f>=HYPERLINK("https://www.leilaoonline.net/lote/detalhe/278038", " Batedeira Britânia Sem Uso-220 VOLTS")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120,00</t>
        </is>
      </c>
      <c r="F127" s="4" t="inlineStr">
        <is>
          <t>20.00</t>
        </is>
      </c>
    </row>
    <row collapsed="false" customFormat="false" customHeight="false" hidden="false" ht="12.1" outlineLevel="0" r="128">
      <c r="A128" s="5" t="s">
        <f>=HYPERLINK("https://www.leilaoonline.net/lote/detalhe/278040", "247")</f>
      </c>
      <c r="B128" s="4" t="s">
        <f>=HYPERLINK("https://www.leilaoonline.net/lote/detalhe/278040", " Banquetas, alto padrão (2 unidades)")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350,00</t>
        </is>
      </c>
      <c r="F128" s="4" t="inlineStr">
        <is>
          <t>30.00</t>
        </is>
      </c>
    </row>
    <row collapsed="false" customFormat="false" customHeight="false" hidden="false" ht="12.1" outlineLevel="0" r="129">
      <c r="A129" s="5" t="s">
        <f>=HYPERLINK("https://www.leilaoonline.net/lote/detalhe/278056", "248")</f>
      </c>
      <c r="B129" s="4" t="s">
        <f>=HYPERLINK("https://www.leilaoonline.net/lote/detalhe/278056", " Cadeira de Alumínio Semi Nova")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120,00</t>
        </is>
      </c>
      <c r="F129" s="4" t="inlineStr">
        <is>
          <t>30.00</t>
        </is>
      </c>
    </row>
    <row collapsed="false" customFormat="false" customHeight="false" hidden="false" ht="12.1" outlineLevel="0" r="130">
      <c r="A130" s="5" t="s">
        <f>=HYPERLINK("https://www.leilaoonline.net/lote/detalhe/278041", "249")</f>
      </c>
      <c r="B130" s="4" t="s">
        <f>=HYPERLINK("https://www.leilaoonline.net/lote/detalhe/278041", " Coletes(3 unidades)")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150,00</t>
        </is>
      </c>
      <c r="F130" s="4" t="inlineStr">
        <is>
          <t>20.00</t>
        </is>
      </c>
    </row>
    <row collapsed="false" customFormat="false" customHeight="false" hidden="false" ht="12.1" outlineLevel="0" r="131">
      <c r="A131" s="5" t="s">
        <f>=HYPERLINK("https://www.leilaoonline.net/lote/detalhe/278885", "250")</f>
      </c>
      <c r="B131" s="4" t="s">
        <f>=HYPERLINK("https://www.leilaoonline.net/lote/detalhe/278885", "GELADERIA ELECTROLUX 431L - FROST FREE")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1.650,00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=HYPERLINK("https://www.leilaoonline.net/lote/detalhe/278886", "251")</f>
      </c>
      <c r="B132" s="4" t="s">
        <f>=HYPERLINK("https://www.leilaoonline.net/lote/detalhe/278886", "GELADERIA ELECTROLUX 431L - AÇO INOX FROST FREE")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1.550,00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=HYPERLINK("https://www.leilaoonline.net/lote/detalhe/278887", "252")</f>
      </c>
      <c r="B133" s="4" t="s">
        <f>=HYPERLINK("https://www.leilaoonline.net/lote/detalhe/278887", "02 GELADERIAS BRANCAS ( 01 ELECTROLUX 332LTS DUPLEX E 01 CONSUL 334LITROS 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1.600,00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=HYPERLINK("https://www.leilaoonline.net/lote/detalhe/279246", "253")</f>
      </c>
      <c r="B134" s="4" t="s">
        <f>=HYPERLINK("https://www.leilaoonline.net/lote/detalhe/279246", "GELADEIRA CONSUL CRM56HK-FUNCIONANDO-450 L-220VOLTS-NO ESTADO")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1.850,00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=HYPERLINK("https://www.leilaoonline.net/lote/detalhe/279247", "254")</f>
      </c>
      <c r="B135" s="4" t="s">
        <f>=HYPERLINK("https://www.leilaoonline.net/lote/detalhe/279247", "GELADEIRA DFN 41-FROS FREE-220 VOLTS-FUNCIONANDO-NO ESTADO")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1.550,00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=HYPERLINK("https://www.leilaoonline.net/lote/detalhe/279248", "255")</f>
      </c>
      <c r="B136" s="4" t="s">
        <f>=HYPERLINK("https://www.leilaoonline.net/lote/detalhe/279248", "GELADEIRA 431 L-TF55-FROS FREE-FUNCIONANDO-220VOLTS-NO ESTADO")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1.550,00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=HYPERLINK("https://www.leilaoonline.net/lote/detalhe/277064", "345")</f>
      </c>
      <c r="B137" s="4" t="s">
        <f>=HYPERLINK("https://www.leilaoonline.net/lote/detalhe/277064", "02 UN. ESTAÇÃO DE TRABALHO 8 LUGARES")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=HYPERLINK("https://www.leilaoonline.net/lote/detalhe/277053", "346")</f>
      </c>
      <c r="B138" s="4" t="s">
        <f>=HYPERLINK("https://www.leilaoonline.net/lote/detalhe/277053", " APROX. 400.000 UN. ARRUELA PRESSAO SERR GEO M6 10,8MMX0,9MM (COD. 1100012)")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14.000,00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=HYPERLINK("https://www.leilaoonline.net/lote/detalhe/277060", "347")</f>
      </c>
      <c r="B139" s="4" t="s">
        <f>=HYPERLINK("https://www.leilaoonline.net/lote/detalhe/277060", " APROX. 22.000 UN. PORCA SXT GEO M5 8,0MM (COD. 1100034)")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245,00</t>
        </is>
      </c>
      <c r="F139" s="4" t="inlineStr">
        <is>
          <t>10.00</t>
        </is>
      </c>
    </row>
    <row collapsed="false" customFormat="false" customHeight="false" hidden="false" ht="12.1" outlineLevel="0" r="140">
      <c r="A140" s="5" t="s">
        <f>=HYPERLINK("https://www.leilaoonline.net/lote/detalhe/277063", "349")</f>
      </c>
      <c r="B140" s="4" t="s">
        <f>=HYPERLINK("https://www.leilaoonline.net/lote/detalhe/277063", " APROX. 11.500 UN. PARAFUSO LENT PHI NQ M3 10,0MM ( COD. 1100054)")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1.700,00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=HYPERLINK("https://www.leilaoonline.net/lote/detalhe/277066", "350")</f>
      </c>
      <c r="B141" s="4" t="s">
        <f>=HYPERLINK("https://www.leilaoonline.net/lote/detalhe/277066", " APROX. 5.900 UN. PARAFUSO FRC GEO 1/4"X3/4"(COD.1100058)")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500,00</t>
        </is>
      </c>
      <c r="F141" s="4" t="inlineStr">
        <is>
          <t>10.00</t>
        </is>
      </c>
    </row>
    <row collapsed="false" customFormat="false" customHeight="false" hidden="false" ht="12.1" outlineLevel="0" r="142">
      <c r="A142" s="5" t="s">
        <f>=HYPERLINK("https://www.leilaoonline.net/lote/detalhe/277058", "351")</f>
      </c>
      <c r="B142" s="4" t="s">
        <f>=HYPERLINK("https://www.leilaoonline.net/lote/detalhe/277058", " APROX. 5.000 UN. PARAFUSO FRC GEO 1/4"X1" (COD. 1100059)")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350,00</t>
        </is>
      </c>
      <c r="F142" s="4" t="inlineStr">
        <is>
          <t>10.00</t>
        </is>
      </c>
    </row>
    <row collapsed="false" customFormat="false" customHeight="false" hidden="false" ht="12.1" outlineLevel="0" r="143">
      <c r="A143" s="5" t="s">
        <f>=HYPERLINK("https://www.leilaoonline.net/lote/detalhe/277055", "352")</f>
      </c>
      <c r="B143" s="4" t="s">
        <f>=HYPERLINK("https://www.leilaoonline.net/lote/detalhe/277055", " APROX. 20.500 UN.. PARAFUSO CH PHI BCR M4 35,0MM (COD. 1100076)")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530,00</t>
        </is>
      </c>
      <c r="F143" s="4" t="inlineStr">
        <is>
          <t>10.00</t>
        </is>
      </c>
    </row>
    <row collapsed="false" customFormat="false" customHeight="false" hidden="false" ht="12.1" outlineLevel="0" r="144">
      <c r="A144" s="5" t="s">
        <f>=HYPERLINK("https://www.leilaoonline.net/lote/detalhe/277049", "353")</f>
      </c>
      <c r="B144" s="4" t="s">
        <f>=HYPERLINK("https://www.leilaoonline.net/lote/detalhe/277049", " APROX. 41.300 UN PARAFUSO FLAN P/PLASTICO PHI ZB 3,0MMX12,0MM ( COD. 1100096)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650,00</t>
        </is>
      </c>
      <c r="F144" s="4" t="inlineStr">
        <is>
          <t>10.00</t>
        </is>
      </c>
    </row>
    <row collapsed="false" customFormat="false" customHeight="false" hidden="false" ht="12.1" outlineLevel="0" r="145">
      <c r="A145" s="5" t="s">
        <f>=HYPERLINK("https://www.leilaoonline.net/lote/detalhe/277061", "354")</f>
      </c>
      <c r="B145" s="4" t="s">
        <f>=HYPERLINK("https://www.leilaoonline.net/lote/detalhe/277061", " APROX. 137.500 UN PARAFUSO PAN P/PLASTICO PHI ZB 3,0MMX20,0MM (COD. 1100098)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1.850,00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=HYPERLINK("https://www.leilaoonline.net/lote/detalhe/277051", "355")</f>
      </c>
      <c r="B146" s="4" t="s">
        <f>=HYPERLINK("https://www.leilaoonline.net/lote/detalhe/277051", " APROX. 79.000 UN. PARAFUSO PAN P/PLASTICO PHI ZB 3,0MMX30,0MM (COD. 1100099)")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1.320,00</t>
        </is>
      </c>
      <c r="F146" s="4" t="inlineStr">
        <is>
          <t>10.00</t>
        </is>
      </c>
    </row>
    <row collapsed="false" customFormat="false" customHeight="false" hidden="false" ht="12.1" outlineLevel="0" r="147">
      <c r="A147" s="5" t="s">
        <f>=HYPERLINK("https://www.leilaoonline.net/lote/detalhe/277067", "356")</f>
      </c>
      <c r="B147" s="4" t="s">
        <f>=HYPERLINK("https://www.leilaoonline.net/lote/detalhe/277067", " APROX. 58.000 UN. REBITE DE REPUXO ALUMINIO 2,4 X 10 MM - REF / R210 (COD. 1100113)")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830,00</t>
        </is>
      </c>
      <c r="F147" s="4" t="inlineStr">
        <is>
          <t>10.00</t>
        </is>
      </c>
    </row>
    <row collapsed="false" customFormat="false" customHeight="false" hidden="false" ht="12.1" outlineLevel="0" r="148">
      <c r="A148" s="5" t="s">
        <f>=HYPERLINK("https://www.leilaoonline.net/lote/detalhe/277050", "357")</f>
      </c>
      <c r="B148" s="4" t="s">
        <f>=HYPERLINK("https://www.leilaoonline.net/lote/detalhe/277050", " APROX. 19.600 UN. REBITE POP NUT H. M4-FECH. 2MM-ROSC CEGA (COD. 1100116)")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1.630,00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=HYPERLINK("https://www.leilaoonline.net/lote/detalhe/277073", "358")</f>
      </c>
      <c r="B149" s="4" t="s">
        <f>=HYPERLINK("https://www.leilaoonline.net/lote/detalhe/277073", " APROX. 56.000,00 UN. REBITE RIVKLE PLUS M6 PO300ZA (COD. 1100118)")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4.200,00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=HYPERLINK("https://www.leilaoonline.net/lote/detalhe/277065", "359")</f>
      </c>
      <c r="B150" s="4" t="s">
        <f>=HYPERLINK("https://www.leilaoonline.net/lote/detalhe/277065", " APROX. 3.450 UN. PARAFUSO OLHAL GEO M12 250,0MM ( COD. 1100120)")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24.000,00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=HYPERLINK("https://www.leilaoonline.net/lote/detalhe/277054", "360")</f>
      </c>
      <c r="B151" s="4" t="s">
        <f>=HYPERLINK("https://www.leilaoonline.net/lote/detalhe/277054", " APROX. 1.380 UN. PARAFUSO SXT PHI GEO 1/4"X2.1/4" ( COD. 1100125)")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200,00</t>
        </is>
      </c>
      <c r="F151" s="4" t="inlineStr">
        <is>
          <t>10.00</t>
        </is>
      </c>
    </row>
    <row collapsed="false" customFormat="false" customHeight="false" hidden="false" ht="12.1" outlineLevel="0" r="152">
      <c r="A152" s="5" t="s">
        <f>=HYPERLINK("https://www.leilaoonline.net/lote/detalhe/277057", "362")</f>
      </c>
      <c r="B152" s="4" t="s">
        <f>=HYPERLINK("https://www.leilaoonline.net/lote/detalhe/277057", " APROX. 2.500 UN. PARAFUSO SXT GEO M8 35,0MM 10,0MM (COD. 1100131)")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370,00</t>
        </is>
      </c>
      <c r="F152" s="4" t="inlineStr">
        <is>
          <t>10.00</t>
        </is>
      </c>
    </row>
    <row collapsed="false" customFormat="false" customHeight="false" hidden="false" ht="12.1" outlineLevel="0" r="153">
      <c r="A153" s="5" t="s">
        <f>=HYPERLINK("https://www.leilaoonline.net/lote/detalhe/277062", "365")</f>
      </c>
      <c r="B153" s="4" t="s">
        <f>=HYPERLINK("https://www.leilaoonline.net/lote/detalhe/277062", " APROX. 6.650 UN. GRAMPO U ZB 98,0MMX85,0MMX70,0MMX58,0MM M8 P/MASTRO 2POL ( COD. 1100136)")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5.700,00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=HYPERLINK("https://www.leilaoonline.net/lote/detalhe/277056", "366")</f>
      </c>
      <c r="B154" s="4" t="s">
        <f>=HYPERLINK("https://www.leilaoonline.net/lote/detalhe/277056", " APROX. 23.000 UN. ARRUELA PRESSAO LISA ZB 5/16" 8,6MMX20,1MM ( COD. 1100139)")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640,00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=HYPERLINK("https://www.leilaoonline.net/lote/detalhe/277068", "367")</f>
      </c>
      <c r="B155" s="4" t="s">
        <f>=HYPERLINK("https://www.leilaoonline.net/lote/detalhe/277068", " APROX. 36.000 UN. ARRUELA DENTADA EXT GEO M8 17,0MM (COD. 1100145)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1.900,00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=HYPERLINK("https://www.leilaoonline.net/lote/detalhe/277059", "368")</f>
      </c>
      <c r="B156" s="4" t="s">
        <f>=HYPERLINK("https://www.leilaoonline.net/lote/detalhe/277059", " APROX. 2.000 UN. PARAFUSO SXT PHI GEO 1/4"X5.1/2" (COD. 1100146)")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1.200,00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=HYPERLINK("https://www.leilaoonline.net/lote/detalhe/277070", "369")</f>
      </c>
      <c r="B157" s="4" t="s">
        <f>=HYPERLINK("https://www.leilaoonline.net/lote/detalhe/277070", " APROX. 2.500 UN. PARAFUSO SXT PHI GEO M6 16,0MM (COD. 1100147)")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=HYPERLINK("https://www.leilaoonline.net/lote/detalhe/277075", "370")</f>
      </c>
      <c r="B158" s="4" t="s">
        <f>=HYPERLINK("https://www.leilaoonline.net/lote/detalhe/277075", " APROX. 1350 UN. PORCA SXT AUT GEO M12 22,0MM (COD. 1100149)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3.670,00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=HYPERLINK("https://www.leilaoonline.net/lote/detalhe/277077", "371")</f>
      </c>
      <c r="B159" s="4" t="s">
        <f>=HYPERLINK("https://www.leilaoonline.net/lote/detalhe/277077", " APROX. 5.000 UN. PARAFUSO ABAULADO FC ZB M3 30,0MM (COD. 1100159)")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100,00</t>
        </is>
      </c>
      <c r="F159" s="4" t="inlineStr">
        <is>
          <t>10.00</t>
        </is>
      </c>
    </row>
    <row collapsed="false" customFormat="false" customHeight="false" hidden="false" ht="12.1" outlineLevel="0" r="160">
      <c r="A160" s="5" t="s">
        <f>=HYPERLINK("https://www.leilaoonline.net/lote/detalhe/277069", "372")</f>
      </c>
      <c r="B160" s="4" t="s">
        <f>=HYPERLINK("https://www.leilaoonline.net/lote/detalhe/277069", " APROX. 33.000 UN PARAFUSO PAN PHI P/PLAST ZB 2,2MMX5,0MM (COD. 1100169)")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700,00</t>
        </is>
      </c>
      <c r="F160" s="4" t="inlineStr">
        <is>
          <t>10.00</t>
        </is>
      </c>
    </row>
    <row collapsed="false" customFormat="false" customHeight="false" hidden="false" ht="12.1" outlineLevel="0" r="161">
      <c r="A161" s="5" t="s">
        <f>=HYPERLINK("https://www.leilaoonline.net/lote/detalhe/277052", "374")</f>
      </c>
      <c r="B161" s="4" t="s">
        <f>=HYPERLINK("https://www.leilaoonline.net/lote/detalhe/277052", " APROX. 12.000 UN PARAFUSO PAN PHI NQ M3 8,0MM ( COD. 1100174) e APROX. 7.000 UN PARAFUSO PAN PHI BCR M2 0,4MMX6,0MM (COD. 1100176)")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250,00</t>
        </is>
      </c>
      <c r="F161" s="4" t="inlineStr">
        <is>
          <t>10.00</t>
        </is>
      </c>
    </row>
    <row collapsed="false" customFormat="false" customHeight="false" hidden="false" ht="12.1" outlineLevel="0" r="162">
      <c r="A162" s="5" t="s">
        <f>=HYPERLINK("https://www.leilaoonline.net/lote/detalhe/277072", "375")</f>
      </c>
      <c r="B162" s="4" t="s">
        <f>=HYPERLINK("https://www.leilaoonline.net/lote/detalhe/277072", " APROX. 30.000 UN. PARAFUSO PAN PHI BCR M2 0,4MMX6,0MM ( COD. 1100178)")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850,00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=HYPERLINK("https://www.leilaoonline.net/lote/detalhe/277079", "376")</f>
      </c>
      <c r="B163" s="4" t="s">
        <f>=HYPERLINK("https://www.leilaoonline.net/lote/detalhe/277079", " APROX. 13.500 UN. PARAFUSO PAN PHI BCR M2 0,4MMX7,0MM ( COD. 1100179) e APROX. 2.500 UN. PARAFUSO SXT NQ M5 0,8MMX20,0MM ( COD. 1100183)")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370,00</t>
        </is>
      </c>
      <c r="F163" s="4" t="inlineStr">
        <is>
          <t>10.00</t>
        </is>
      </c>
    </row>
    <row collapsed="false" customFormat="false" customHeight="false" hidden="false" ht="12.1" outlineLevel="0" r="164">
      <c r="A164" s="5" t="s">
        <f>=HYPERLINK("https://www.leilaoonline.net/lote/detalhe/277074", "377")</f>
      </c>
      <c r="B164" s="4" t="s">
        <f>=HYPERLINK("https://www.leilaoonline.net/lote/detalhe/277074", " APROX. 6.500 UN. PORCA SXT-B ZB M5 0,8MMX8,0MM ( COD. 1100184)")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700,00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=HYPERLINK("https://www.leilaoonline.net/lote/detalhe/277071", "378")</f>
      </c>
      <c r="B165" s="4" t="s">
        <f>=HYPERLINK("https://www.leilaoonline.net/lote/detalhe/277071", " APROX. 9.000 UN. PARAFUSO CH PHI CR M4 12,0MM (COD. 1100186)")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300,00</t>
        </is>
      </c>
      <c r="F165" s="4" t="inlineStr">
        <is>
          <t>10.00</t>
        </is>
      </c>
    </row>
    <row collapsed="false" customFormat="false" customHeight="false" hidden="false" ht="12.1" outlineLevel="0" r="166">
      <c r="A166" s="5" t="s">
        <f>=HYPERLINK("https://www.leilaoonline.net/lote/detalhe/277076", "379")</f>
      </c>
      <c r="B166" s="4" t="s">
        <f>=HYPERLINK("https://www.leilaoonline.net/lote/detalhe/277076", " APROX. 3.300 UN. GRAMPO U ZB 60,0MMX43,0MMX34,0MMX36,0MM M5 ( COD. 1100187) e APROX. 10.000 UN. PARAFUSO CIL FS BCR M3 16,0MM ( COD. 1100196)")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560,00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=HYPERLINK("https://www.leilaoonline.net/lote/detalhe/277078", "380")</f>
      </c>
      <c r="B167" s="4" t="s">
        <f>=HYPERLINK("https://www.leilaoonline.net/lote/detalhe/277078", " APROX. 5.900 UN. PORCA SXT ZB M5 ( COD. 1100197) e PARAFUSO AA CH PHI ZB 2,9MMX6,5MM ( COD. 1100223)")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300,00</t>
        </is>
      </c>
      <c r="F167" s="4" t="inlineStr">
        <is>
          <t>10.00</t>
        </is>
      </c>
    </row>
    <row collapsed="false" customFormat="false" customHeight="false" hidden="false" ht="12.1" outlineLevel="0" r="168">
      <c r="A168" s="5" t="s">
        <f>=HYPERLINK("https://www.leilaoonline.net/lote/detalhe/277080", "382")</f>
      </c>
      <c r="B168" s="4" t="s">
        <f>=HYPERLINK("https://www.leilaoonline.net/lote/detalhe/277080", "APROX. 50 METROS - CABO COAXIAL DLCR 12 SF")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900,00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=HYPERLINK("https://www.leilaoonline.net/lote/detalhe/276967", "3003")</f>
      </c>
      <c r="B169" s="4" t="s">
        <f>=HYPERLINK("https://www.leilaoonline.net/lote/detalhe/276967", " Lote com Notebooks, placas mãe de notebooks e telas de notebook. Conforme relação de itens")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5.000,00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=HYPERLINK("https://www.leilaoonline.net/lote/detalhe/276965", "3004")</f>
      </c>
      <c r="B170" s="4" t="s">
        <f>=HYPERLINK("https://www.leilaoonline.net/lote/detalhe/276965", " Lote de itens variados conforme relação.")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5.000,00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=HYPERLINK("https://www.leilaoonline.net/lote/detalhe/276970", "3005")</f>
      </c>
      <c r="B171" s="4" t="s">
        <f>=HYPERLINK("https://www.leilaoonline.net/lote/detalhe/276970", " 1 Maquina de Costura Industrial Reta Bother, 1 Maquina de Costura de Braço Piffaf")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900,00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=HYPERLINK("https://www.leilaoonline.net/lote/detalhe/276969", "3006")</f>
      </c>
      <c r="B172" s="4" t="s">
        <f>=HYPERLINK("https://www.leilaoonline.net/lote/detalhe/276969", " Lixadeira Para Acabamento Sapateiro 3 Pontas, Lixadeira Para Acabamento Sapateiro 6 Pontas e Compresseor Ferrari 24 l")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700,00</t>
        </is>
      </c>
      <c r="F172" s="4" t="inlineStr">
        <is>
          <t>150.00</t>
        </is>
      </c>
    </row>
    <row collapsed="false" customFormat="false" customHeight="false" hidden="false" ht="12.1" outlineLevel="0" r="173">
      <c r="A173" s="5" t="s">
        <f>=HYPERLINK("https://www.leilaoonline.net/lote/detalhe/276972", "3007")</f>
      </c>
      <c r="B173" s="4" t="s">
        <f>=HYPERLINK("https://www.leilaoonline.net/lote/detalhe/276972", " Forno Industrial Helmo a gás 350°")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900,00</t>
        </is>
      </c>
      <c r="F173" s="4" t="inlineStr">
        <is>
          <t>150.00</t>
        </is>
      </c>
    </row>
    <row collapsed="false" customFormat="false" customHeight="false" hidden="false" ht="12.1" outlineLevel="0" r="174">
      <c r="A174" s="5" t="s">
        <f>=HYPERLINK("https://www.leilaoonline.net/lote/detalhe/276973", "3008")</f>
      </c>
      <c r="B174" s="4" t="s">
        <f>=HYPERLINK("https://www.leilaoonline.net/lote/detalhe/276973", " Rampa de Madeira Para Treinamento de Fisioterapia com 3 degraus")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700,00</t>
        </is>
      </c>
      <c r="F174" s="4" t="inlineStr">
        <is>
          <t>150.00</t>
        </is>
      </c>
    </row>
    <row collapsed="false" customFormat="false" customHeight="false" hidden="false" ht="12.1" outlineLevel="0" r="175">
      <c r="A175" s="5" t="s">
        <f>=HYPERLINK("https://www.leilaoonline.net/lote/detalhe/276968", "3009")</f>
      </c>
      <c r="B175" s="4" t="s">
        <f>=HYPERLINK("https://www.leilaoonline.net/lote/detalhe/276968", " 2 Cadeiras de Rodas Infantil e 1 Cadeira de Rodas Adulto")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1.500,00</t>
        </is>
      </c>
      <c r="F175" s="4" t="inlineStr">
        <is>
          <t>150.00</t>
        </is>
      </c>
    </row>
    <row collapsed="false" customFormat="false" customHeight="false" hidden="false" ht="12.1" outlineLevel="0" r="176">
      <c r="A176" s="5" t="s">
        <f>=HYPERLINK("https://www.leilaoonline.net/lote/detalhe/276974", "5002")</f>
      </c>
      <c r="B176" s="4" t="s">
        <f>=HYPERLINK("https://www.leilaoonline.net/lote/detalhe/276974", " APROX. 670 KG DE TIRAS, GUIAS, PERFIS E MAIS. CONFORME ESPECIFICAÇÔES")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1.800,00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=HYPERLINK("https://www.leilaoonline.net/lote/detalhe/276997", "5003")</f>
      </c>
      <c r="B177" s="4" t="s">
        <f>=HYPERLINK("https://www.leilaoonline.net/lote/detalhe/276997", " Cristo esculpido em madeira")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800,00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=HYPERLINK("https://www.leilaoonline.net/lote/detalhe/276984", "5005")</f>
      </c>
      <c r="B178" s="4" t="s">
        <f>=HYPERLINK("https://www.leilaoonline.net/lote/detalhe/276984", " Mesa centenária em Imbuia")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1.800,00</t>
        </is>
      </c>
      <c r="F178" s="4" t="inlineStr">
        <is>
          <t>150.00</t>
        </is>
      </c>
    </row>
    <row collapsed="false" customFormat="false" customHeight="false" hidden="false" ht="12.1" outlineLevel="0" r="179">
      <c r="A179" s="5" t="s">
        <f>=HYPERLINK("https://www.leilaoonline.net/lote/detalhe/276985", "5006")</f>
      </c>
      <c r="B179" s="4" t="s">
        <f>=HYPERLINK("https://www.leilaoonline.net/lote/detalhe/276985", " Mesa de dormente com dois bancos")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1.500,00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=HYPERLINK("https://www.leilaoonline.net/lote/detalhe/276993", "5007")</f>
      </c>
      <c r="B180" s="4" t="s">
        <f>=HYPERLINK("https://www.leilaoonline.net/lote/detalhe/276993", " 02 Balanças de sacaria com os pesos")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900,00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=HYPERLINK("https://www.leilaoonline.net/lote/detalhe/276990", "5008")</f>
      </c>
      <c r="B181" s="4" t="s">
        <f>=HYPERLINK("https://www.leilaoonline.net/lote/detalhe/276990", " 05 Moedores fixados em madeira de lei. Sendo 3 maiores e 2 menores")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900,00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=HYPERLINK("https://www.leilaoonline.net/lote/detalhe/276987", "5009")</f>
      </c>
      <c r="B182" s="4" t="s">
        <f>=HYPERLINK("https://www.leilaoonline.net/lote/detalhe/276987", " Balcão  em madeira de cruzeta, tampo móvel de azulejo cor azul marinho (A)")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900,00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=HYPERLINK("https://www.leilaoonline.net/lote/detalhe/276986", "5010")</f>
      </c>
      <c r="B183" s="4" t="s">
        <f>=HYPERLINK("https://www.leilaoonline.net/lote/detalhe/276986", " Balcão  em madeira de cruzeta, tampo móvel de azulejo cor azul marinho (B)")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900,00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=HYPERLINK("https://www.leilaoonline.net/lote/detalhe/276994", "5011")</f>
      </c>
      <c r="B184" s="4" t="s">
        <f>=HYPERLINK("https://www.leilaoonline.net/lote/detalhe/276994", " Balcão  em madeira de cruzeta, tampo móvel de azulejo cor azul marinho (C)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900,00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=HYPERLINK("https://www.leilaoonline.net/lote/detalhe/276988", "5012")</f>
      </c>
      <c r="B185" s="4" t="s">
        <f>=HYPERLINK("https://www.leilaoonline.net/lote/detalhe/276988", " Balcão  em madeira de cruzeta, tampo móvel de azulejo cor azul marinho (D)")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900,00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=HYPERLINK("https://www.leilaoonline.net/lote/detalhe/276980", "5013")</f>
      </c>
      <c r="B186" s="4" t="s">
        <f>=HYPERLINK("https://www.leilaoonline.net/lote/detalhe/276980", " Balcão  em madeira de cruzeta, tampo móvel de azulejo cor azul marinho (E)")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900,00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=HYPERLINK("https://www.leilaoonline.net/lote/detalhe/276989", "5014")</f>
      </c>
      <c r="B187" s="4" t="s">
        <f>=HYPERLINK("https://www.leilaoonline.net/lote/detalhe/276989", " Balcão  em madeira de cruzeta, tampo móvel de azulejo cor azul marinho (F)")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900,00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=HYPERLINK("https://www.leilaoonline.net/lote/detalhe/276992", "5015")</f>
      </c>
      <c r="B188" s="4" t="s">
        <f>=HYPERLINK("https://www.leilaoonline.net/lote/detalhe/276992", " Balança vermelha grande")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300,00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=HYPERLINK("https://www.leilaoonline.net/lote/detalhe/276996", "5016")</f>
      </c>
      <c r="B189" s="4" t="s">
        <f>=HYPERLINK("https://www.leilaoonline.net/lote/detalhe/276996", " Balança marrom tam.medio")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300,00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=HYPERLINK("https://www.leilaoonline.net/lote/detalhe/276991", "5017")</f>
      </c>
      <c r="B190" s="4" t="s">
        <f>=HYPERLINK("https://www.leilaoonline.net/lote/detalhe/276991", " Balança vermelha tam.medio")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300,00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=HYPERLINK("https://www.leilaoonline.net/lote/detalhe/276999", "5018")</f>
      </c>
      <c r="B191" s="4" t="s">
        <f>=HYPERLINK("https://www.leilaoonline.net/lote/detalhe/276999", " Torradores de café (2 unidades)")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=HYPERLINK("https://www.leilaoonline.net/lote/detalhe/276998", "5026")</f>
      </c>
      <c r="B192" s="4" t="s">
        <f>=HYPERLINK("https://www.leilaoonline.net/lote/detalhe/276998", " Pilão sem a mão")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400,00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=HYPERLINK("https://www.leilaoonline.net/lote/detalhe/276983", "5027")</f>
      </c>
      <c r="B193" s="4" t="s">
        <f>=HYPERLINK("https://www.leilaoonline.net/lote/detalhe/276983", " Armário em madeira. Usado")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800,00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=HYPERLINK("https://www.leilaoonline.net/lote/detalhe/276995", "5029")</f>
      </c>
      <c r="B194" s="4" t="s">
        <f>=HYPERLINK("https://www.leilaoonline.net/lote/detalhe/276995", " Arado")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800,00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=HYPERLINK("https://www.leilaoonline.net/lote/detalhe/276982", "5035")</f>
      </c>
      <c r="B195" s="4" t="s">
        <f>=HYPERLINK("https://www.leilaoonline.net/lote/detalhe/276982", "Chaise de Rafis indonésia. Usada (A)")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600,00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=HYPERLINK("https://www.leilaoonline.net/lote/detalhe/277001", "5036")</f>
      </c>
      <c r="B196" s="4" t="s">
        <f>=HYPERLINK("https://www.leilaoonline.net/lote/detalhe/277001", "Chaise de Rafis indonésia. Usada (B)")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600,00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=HYPERLINK("https://www.leilaoonline.net/lote/detalhe/276981", "5038")</f>
      </c>
      <c r="B197" s="4" t="s">
        <f>=HYPERLINK("https://www.leilaoonline.net/lote/detalhe/276981", " Lustre antigo em metal")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800,00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=HYPERLINK("https://www.leilaoonline.net/lote/detalhe/277000", "5039")</f>
      </c>
      <c r="B198" s="4" t="s">
        <f>=HYPERLINK("https://www.leilaoonline.net/lote/detalhe/277000", " Carteira escolar antiga")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400,00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=HYPERLINK("https://www.leilaoonline.net/lote/detalhe/277038", "5040")</f>
      </c>
      <c r="B199" s="4" t="s">
        <f>=HYPERLINK("https://www.leilaoonline.net/lote/detalhe/277038", " Máquina Vigorelli. Funcionando")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650,00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=HYPERLINK("https://www.leilaoonline.net/lote/detalhe/277040", "5041")</f>
      </c>
      <c r="B200" s="4" t="s">
        <f>=HYPERLINK("https://www.leilaoonline.net/lote/detalhe/277040", " 04 Formas de tijolo comum")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300,00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=HYPERLINK("https://www.leilaoonline.net/lote/detalhe/277035", "5042")</f>
      </c>
      <c r="B201" s="4" t="s">
        <f>=HYPERLINK("https://www.leilaoonline.net/lote/detalhe/277035", " Máquina escrever antiga")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150,00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=HYPERLINK("https://www.leilaoonline.net/lote/detalhe/277042", "5043")</f>
      </c>
      <c r="B202" s="4" t="s">
        <f>=HYPERLINK("https://www.leilaoonline.net/lote/detalhe/277042", " Máquina escrever antiga")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150,00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=HYPERLINK("https://www.leilaoonline.net/lote/detalhe/277043", "5044")</f>
      </c>
      <c r="B203" s="4" t="s">
        <f>=HYPERLINK("https://www.leilaoonline.net/lote/detalhe/277043", "Mesa de cabeceira em imbuia")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150,00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=HYPERLINK("https://www.leilaoonline.net/lote/detalhe/277036", "5046")</f>
      </c>
      <c r="B204" s="4" t="s">
        <f>=HYPERLINK("https://www.leilaoonline.net/lote/detalhe/277036", " Quatro esculturas")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400,00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=HYPERLINK("https://www.leilaoonline.net/lote/detalhe/277041", "5047")</f>
      </c>
      <c r="B205" s="4" t="s">
        <f>=HYPERLINK("https://www.leilaoonline.net/lote/detalhe/277041", " Rádio vitrola em Imbuia")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900,00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=HYPERLINK("https://www.leilaoonline.net/lote/detalhe/277037", "5049")</f>
      </c>
      <c r="B206" s="4" t="s">
        <f>=HYPERLINK("https://www.leilaoonline.net/lote/detalhe/277037", " Mesa em imbuia com tampo de mármore. Medidas 75 x 90. Acompanha duas cadeiras em Imbuia")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750,00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=HYPERLINK("https://www.leilaoonline.net/lote/detalhe/277039", "5050")</f>
      </c>
      <c r="B207" s="4" t="s">
        <f>=HYPERLINK("https://www.leilaoonline.net/lote/detalhe/277039", " Baú de madeira . Medidas 1,90 x 0,51 x 0,53")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500,00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=HYPERLINK("https://www.leilaoonline.net/lote/detalhe/278317", "6002")</f>
      </c>
      <c r="B208" s="4" t="s">
        <f>=HYPERLINK("https://www.leilaoonline.net/lote/detalhe/278317", " Aparelho de Som Toshiba")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145,00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=HYPERLINK("https://www.leilaoonline.net/lote/detalhe/278322", "6003")</f>
      </c>
      <c r="B209" s="4" t="s">
        <f>=HYPERLINK("https://www.leilaoonline.net/lote/detalhe/278322", " APARELHO DE SOM GRADIENTE. COM 3 DISQUETEIRAS. LIGANDO")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145,00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=HYPERLINK("https://www.leilaoonline.net/lote/detalhe/278318", "6004")</f>
      </c>
      <c r="B210" s="4" t="s">
        <f>=HYPERLINK("https://www.leilaoonline.net/lote/detalhe/278318", "  DVD Karaokê Mondial")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160,00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=HYPERLINK("https://www.leilaoonline.net/lote/detalhe/278320", "6005")</f>
      </c>
      <c r="B211" s="4" t="s">
        <f>=HYPERLINK("https://www.leilaoonline.net/lote/detalhe/278320", " Toca CD DVD Toshiba")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60,00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=HYPERLINK("https://www.leilaoonline.net/lote/detalhe/278321", "6006")</f>
      </c>
      <c r="B212" s="4" t="s">
        <f>=HYPERLINK("https://www.leilaoonline.net/lote/detalhe/278321", "  Minuteira, Parafusadeira (s/bateria) Porta Celular Autom")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70,00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=HYPERLINK("https://www.leilaoonline.net/lote/detalhe/278319", "6007")</f>
      </c>
      <c r="B213" s="4" t="s">
        <f>=HYPERLINK("https://www.leilaoonline.net/lote/detalhe/278319", " Aparelhos Receiver Sky")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90,00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=HYPERLINK("https://www.leilaoonline.net/lote/detalhe/278333", "6008")</f>
      </c>
      <c r="B214" s="4" t="s">
        <f>=HYPERLINK("https://www.leilaoonline.net/lote/detalhe/278333", " PLACA VIDEO G-FORCE  T-950")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80,00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=HYPERLINK("https://www.leilaoonline.net/lote/detalhe/278325", "6009")</f>
      </c>
      <c r="B215" s="4" t="s">
        <f>=HYPERLINK("https://www.leilaoonline.net/lote/detalhe/278325", " Aparelhos Receiver Satelite Elsys e Orbisat")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190,00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=HYPERLINK("https://www.leilaoonline.net/lote/detalhe/278323", "6010")</f>
      </c>
      <c r="B216" s="4" t="s">
        <f>=HYPERLINK("https://www.leilaoonline.net/lote/detalhe/278323", " Aparelho Receiver Sattelite - S2200 Orbisat")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120,00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=HYPERLINK("https://www.leilaoonline.net/lote/detalhe/278326", "6011")</f>
      </c>
      <c r="B217" s="4" t="s">
        <f>=HYPERLINK("https://www.leilaoonline.net/lote/detalhe/278326", " Películas Celulares - Tamponas Massag")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45,00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=HYPERLINK("https://www.leilaoonline.net/lote/detalhe/278328", "6012")</f>
      </c>
      <c r="B218" s="4" t="s">
        <f>=HYPERLINK("https://www.leilaoonline.net/lote/detalhe/278328", " Peças Automotivas")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195,00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=HYPERLINK("https://www.leilaoonline.net/lote/detalhe/278324", "6013")</f>
      </c>
      <c r="B219" s="4" t="s">
        <f>=HYPERLINK("https://www.leilaoonline.net/lote/detalhe/278324", " Radio Relogio National e Receiver Digital Sattelite - Philips")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95,00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=HYPERLINK("https://www.leilaoonline.net/lote/detalhe/278327", "6014")</f>
      </c>
      <c r="B220" s="4" t="s">
        <f>=HYPERLINK("https://www.leilaoonline.net/lote/detalhe/278327", " Master Systenm III - Completo")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170,00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=HYPERLINK("https://www.leilaoonline.net/lote/detalhe/278329", "6015")</f>
      </c>
      <c r="B221" s="4" t="s">
        <f>=HYPERLINK("https://www.leilaoonline.net/lote/detalhe/278329", " Gabinetes de Pçs (08) diversas baias")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50,00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=HYPERLINK("https://www.leilaoonline.net/lote/detalhe/278330", "6017")</f>
      </c>
      <c r="B222" s="4" t="s">
        <f>=HYPERLINK("https://www.leilaoonline.net/lote/detalhe/278330", " Torneiras, Misturadores, Registros, Adaptadores, metal e pvc aprox. 60 pcs")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280,00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=HYPERLINK("https://www.leilaoonline.net/lote/detalhe/278331", "6018")</f>
      </c>
      <c r="B223" s="4" t="s">
        <f>=HYPERLINK("https://www.leilaoonline.net/lote/detalhe/278331", " Balança Plataforma 110 kg Welmy")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290,00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=HYPERLINK("https://www.leilaoonline.net/lote/detalhe/278332", "6031")</f>
      </c>
      <c r="B224" s="4" t="s">
        <f>=HYPERLINK("https://www.leilaoonline.net/lote/detalhe/278332", " PORTA LISA CURUPIXA 0,82 X 2,10")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165,00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=HYPERLINK("https://www.leilaoonline.net/lote/detalhe/278334", "6033")</f>
      </c>
      <c r="B225" s="4" t="s">
        <f>=HYPERLINK("https://www.leilaoonline.net/lote/detalhe/278334", " PROCESSADOR INTEL CELERON 2,66 ghz")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45,00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=HYPERLINK("https://www.leilaoonline.net/lote/detalhe/278335", "6044")</f>
      </c>
      <c r="B226" s="4" t="s">
        <f>=HYPERLINK("https://www.leilaoonline.net/lote/detalhe/278335", " BLOCO MOTOR LINHA VW PARCIAL FECHADO")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790,00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=HYPERLINK("https://www.leilaoonline.net/lote/detalhe/278337", "6045")</f>
      </c>
      <c r="B227" s="4" t="s">
        <f>=HYPERLINK("https://www.leilaoonline.net/lote/detalhe/278337", " CABOS E CONEXOSE DIVERSOS P /PC")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35,00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=HYPERLINK("https://www.leilaoonline.net/lote/detalhe/278336", "6046")</f>
      </c>
      <c r="B228" s="4" t="s">
        <f>=HYPERLINK("https://www.leilaoonline.net/lote/detalhe/278336", " PERIFERICOS P/ PC TECLADOS MOUSES PLUGS DIVS")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55,00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=HYPERLINK("https://www.leilaoonline.net/lote/detalhe/278338", "6048")</f>
      </c>
      <c r="B229" s="4" t="s">
        <f>=HYPERLINK("https://www.leilaoonline.net/lote/detalhe/278338", " DIVISOR SINAL P IMPRESSORA – SERIAL MANUAL")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90,00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=HYPERLINK("https://www.leilaoonline.net/lote/detalhe/278339", "6055")</f>
      </c>
      <c r="B230" s="4" t="s">
        <f>=HYPERLINK("https://www.leilaoonline.net/lote/detalhe/278339", " BICICLETA INFANTIL C/RODINHA")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85,00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=HYPERLINK("https://www.leilaoonline.net/lote/detalhe/278341", "6056")</f>
      </c>
      <c r="B231" s="4" t="s">
        <f>=HYPERLINK("https://www.leilaoonline.net/lote/detalhe/278341", " BICICLETA FEMIN. CECI ORIGINAL")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350,00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=HYPERLINK("https://www.leilaoonline.net/lote/detalhe/278340", "6058")</f>
      </c>
      <c r="B232" s="4" t="s">
        <f>=HYPERLINK("https://www.leilaoonline.net/lote/detalhe/278340", " BIKE SKYLINE EXPLORER ARO 29  18 MARCHAS")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300,00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=HYPERLINK("https://www.leilaoonline.net/lote/detalhe/278342", "6059")</f>
      </c>
      <c r="B233" s="4" t="s">
        <f>=HYPERLINK("https://www.leilaoonline.net/lote/detalhe/278342", " MOTOR LINHA VW PARCIAL CABEÇOTADO")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1.250,00</t>
        </is>
      </c>
      <c r="F233" s="4" t="inlineStr">
        <is>
          <t>100.00</t>
        </is>
      </c>
    </row>
    <row collapsed="false" customFormat="false" customHeight="false" hidden="false" ht="12.1" outlineLevel="0" r="234">
      <c r="A234" s="5" t="s">
        <f>=HYPERLINK("https://www.leilaoonline.net/lote/detalhe/278343", "6061")</f>
      </c>
      <c r="B234" s="4" t="s">
        <f>=HYPERLINK("https://www.leilaoonline.net/lote/detalhe/278343", " MOTOR PARCIAL LINHA VW 1600 AR-ALCOOL")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450,00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=HYPERLINK("https://www.leilaoonline.net/lote/detalhe/278345", "6062")</f>
      </c>
      <c r="B235" s="4" t="s">
        <f>=HYPERLINK("https://www.leilaoonline.net/lote/detalhe/278345", " FONE DE OUVIDO S/ FIO SKIBLUE")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50,00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=HYPERLINK("https://www.leilaoonline.net/lote/detalhe/278344", "6071")</f>
      </c>
      <c r="B236" s="4" t="s">
        <f>=HYPERLINK("https://www.leilaoonline.net/lote/detalhe/278344", " PLACA MÃE BIOSTAR  N-6853")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155,00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=HYPERLINK("https://www.leilaoonline.net/lote/detalhe/278347", "6072")</f>
      </c>
      <c r="B237" s="4" t="s">
        <f>=HYPERLINK("https://www.leilaoonline.net/lote/detalhe/278347", " Motor Parcial 1600 Ar- fechado (p aprov. Peças internas) 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600,00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=HYPERLINK("https://www.leilaoonline.net/lote/detalhe/278346", "6073")</f>
      </c>
      <c r="B238" s="4" t="s">
        <f>=HYPERLINK("https://www.leilaoonline.net/lote/detalhe/278346", " TECLADOS E MOUSES DIVERSAS PLUGAGENS")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30,00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=HYPERLINK("https://www.leilaoonline.net/lote/detalhe/278348", "6074")</f>
      </c>
      <c r="B239" s="4" t="s">
        <f>=HYPERLINK("https://www.leilaoonline.net/lote/detalhe/278348", " PLACA MÃE N68C M3")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250,00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=HYPERLINK("https://www.leilaoonline.net/lote/detalhe/278349", "6076")</f>
      </c>
      <c r="B240" s="4" t="s">
        <f>=HYPERLINK("https://www.leilaoonline.net/lote/detalhe/278349", " PLACA GIGABYTE PC WARE C/PROCESS, MEMORIA")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150,00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=HYPERLINK("https://www.leilaoonline.net/lote/detalhe/278350", "6077")</f>
      </c>
      <c r="B241" s="4" t="s">
        <f>=HYPERLINK("https://www.leilaoonline.net/lote/detalhe/278350", " PLACA MÃE PSGC -MX")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150,00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=HYPERLINK("https://www.leilaoonline.net/lote/detalhe/278354", "6078")</f>
      </c>
      <c r="B242" s="4" t="s">
        <f>=HYPERLINK("https://www.leilaoonline.net/lote/detalhe/278354", " PLACA MÃE BIOSTAR N-6853 PCX")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190,00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=HYPERLINK("https://www.leilaoonline.net/lote/detalhe/278351", "6079")</f>
      </c>
      <c r="B243" s="4" t="s">
        <f>=HYPERLINK("https://www.leilaoonline.net/lote/detalhe/278351", " PLACA MÃE GIGABYTE 8VM G853")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235,00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=HYPERLINK("https://www.leilaoonline.net/lote/detalhe/278352", "6081")</f>
      </c>
      <c r="B244" s="4" t="s">
        <f>=HYPERLINK("https://www.leilaoonline.net/lote/detalhe/278352", " PLACA MÃE GIGABYTE  8VM 533M")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150,00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=HYPERLINK("https://www.leilaoonline.net/lote/detalhe/278353", "6082")</f>
      </c>
      <c r="B245" s="4" t="s">
        <f>=HYPERLINK("https://www.leilaoonline.net/lote/detalhe/278353", " Jogos de Pistão e Camisas motor VW1600 Ar")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150,00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=HYPERLINK("https://www.leilaoonline.net/lote/detalhe/278355", "6087")</f>
      </c>
      <c r="B246" s="4" t="s">
        <f>=HYPERLINK("https://www.leilaoonline.net/lote/detalhe/278355", " Prisioneiros, comandos, carburadores, lata ventoinha")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130,00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=HYPERLINK("https://www.leilaoonline.net/lote/detalhe/278356", "6088")</f>
      </c>
      <c r="B247" s="4" t="s">
        <f>=HYPERLINK("https://www.leilaoonline.net/lote/detalhe/278356", " Bomba Injetora (Kombi/Saveiro) mais bicos e caniços")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2.400,00</t>
        </is>
      </c>
      <c r="F247" s="4" t="inlineStr">
        <is>
          <t>100.00</t>
        </is>
      </c>
    </row>
    <row collapsed="false" customFormat="false" customHeight="false" hidden="false" ht="12.1" outlineLevel="0" r="248">
      <c r="A248" s="5" t="s">
        <f>=HYPERLINK("https://www.leilaoonline.net/lote/detalhe/278358", "6093")</f>
      </c>
      <c r="B248" s="4" t="s">
        <f>=HYPERLINK("https://www.leilaoonline.net/lote/detalhe/278358", " Motores Elétricos 127 v para motobomba")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224,00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=HYPERLINK("https://www.leilaoonline.net/lote/detalhe/278357", "6094")</f>
      </c>
      <c r="B249" s="4" t="s">
        <f>=HYPERLINK("https://www.leilaoonline.net/lote/detalhe/278357", " Caixa de Som (Funcionando)")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39,00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=HYPERLINK("https://www.leilaoonline.net/lote/detalhe/278361", "6098")</f>
      </c>
      <c r="B250" s="4" t="s">
        <f>=HYPERLINK("https://www.leilaoonline.net/lote/detalhe/278361", " APARELHO SOM GRADIENTE P/3 CDS. COLECIONADOR")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450,00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=HYPERLINK("https://www.leilaoonline.net/lote/detalhe/278360", "6099")</f>
      </c>
      <c r="B251" s="4" t="s">
        <f>=HYPERLINK("https://www.leilaoonline.net/lote/detalhe/278360", " Bloco Motor 1600 Prisioneiro Fino 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190,00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=HYPERLINK("https://www.leilaoonline.net/lote/detalhe/278359", "6101")</f>
      </c>
      <c r="B252" s="4" t="s">
        <f>=HYPERLINK("https://www.leilaoonline.net/lote/detalhe/278359", " SUPORTE TV DE MESA DIVS MODELOS")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80,00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=HYPERLINK("https://www.leilaoonline.net/lote/detalhe/278362", "6102")</f>
      </c>
      <c r="B253" s="4" t="s">
        <f>=HYPERLINK("https://www.leilaoonline.net/lote/detalhe/278362", " FRENTE TOCA CD KENWOOH KEH532")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100,00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=HYPERLINK("https://www.leilaoonline.net/lote/detalhe/278363", "6105")</f>
      </c>
      <c r="B254" s="4" t="s">
        <f>=HYPERLINK("https://www.leilaoonline.net/lote/detalhe/278363", " PLACA MÃE N10523 STI")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100,00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=HYPERLINK("https://www.leilaoonline.net/lote/detalhe/278364", "6106")</f>
      </c>
      <c r="B255" s="4" t="s">
        <f>=HYPERLINK("https://www.leilaoonline.net/lote/detalhe/278364", " PLACA MÃE GA81945NM")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170,00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=HYPERLINK("https://www.leilaoonline.net/lote/detalhe/278365", "6107")</f>
      </c>
      <c r="B256" s="4" t="s">
        <f>=HYPERLINK("https://www.leilaoonline.net/lote/detalhe/278365", " PLACA MÃE N12325 STI")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100,00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=HYPERLINK("https://www.leilaoonline.net/lote/detalhe/278367", "6108")</f>
      </c>
      <c r="B257" s="4" t="s">
        <f>=HYPERLINK("https://www.leilaoonline.net/lote/detalhe/278367", " TOCA CD/DVD LG DRIVE 3.1/2")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250,00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=HYPERLINK("https://www.leilaoonline.net/lote/detalhe/278366", "6109")</f>
      </c>
      <c r="B258" s="4" t="s">
        <f>=HYPERLINK("https://www.leilaoonline.net/lote/detalhe/278366", " NOTEBOOK STI   P /PEÇ – TELAS OK")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150,00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=HYPERLINK("https://www.leilaoonline.net/lote/detalhe/278368", "6110")</f>
      </c>
      <c r="B259" s="4" t="s">
        <f>=HYPERLINK("https://www.leilaoonline.net/lote/detalhe/278368", " MODENS E CABOS DIVERSOS")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60,00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=HYPERLINK("https://www.leilaoonline.net/lote/detalhe/278369", "6111")</f>
      </c>
      <c r="B260" s="4" t="s">
        <f>=HYPERLINK("https://www.leilaoonline.net/lote/detalhe/278369", " FONTE STI ATX NE 0010544")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50,00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=HYPERLINK("https://www.leilaoonline.net/lote/detalhe/278370", "6112")</f>
      </c>
      <c r="B261" s="4" t="s">
        <f>=HYPERLINK("https://www.leilaoonline.net/lote/detalhe/278370", " GABINETES DIVS. BAIAS C E SEM CABOS (6)")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50,00</t>
        </is>
      </c>
      <c r="F261" s="4" t="inlineStr">
        <is>
          <t>50.00</t>
        </is>
      </c>
    </row>
    <row collapsed="false" customFormat="false" customHeight="false" hidden="false" ht="12.1" outlineLevel="0" r="262">
      <c r="A262" s="5" t="s">
        <f>=HYPERLINK("https://www.leilaoonline.net/lote/detalhe/278371", "6114")</f>
      </c>
      <c r="B262" s="4" t="s">
        <f>=HYPERLINK("https://www.leilaoonline.net/lote/detalhe/278371", " PENTES MEMORIA DDRS DIVERSAS E SYMM 256MB")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60,00</t>
        </is>
      </c>
      <c r="F262" s="4" t="inlineStr">
        <is>
          <t>50.00</t>
        </is>
      </c>
    </row>
    <row collapsed="false" customFormat="false" customHeight="false" hidden="false" ht="12.1" outlineLevel="0" r="263">
      <c r="A263" s="5" t="s">
        <f>=HYPERLINK("https://www.leilaoonline.net/lote/detalhe/278374", "6115")</f>
      </c>
      <c r="B263" s="4" t="s">
        <f>=HYPERLINK("https://www.leilaoonline.net/lote/detalhe/278374", " DRIVE 8.1/4 VTC – P COLECIONADOR")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150,00</t>
        </is>
      </c>
      <c r="F263" s="4" t="inlineStr">
        <is>
          <t>50.00</t>
        </is>
      </c>
    </row>
    <row collapsed="false" customFormat="false" customHeight="false" hidden="false" ht="12.1" outlineLevel="0" r="264">
      <c r="A264" s="5" t="s">
        <f>=HYPERLINK("https://www.leilaoonline.net/lote/detalhe/278375", "6118")</f>
      </c>
      <c r="B264" s="4" t="s">
        <f>=HYPERLINK("https://www.leilaoonline.net/lote/detalhe/278375", " MOTOR 1600 AR – PARCIAL AS/DOCUM.")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1.800,00</t>
        </is>
      </c>
      <c r="F264" s="4" t="inlineStr">
        <is>
          <t>100.00</t>
        </is>
      </c>
    </row>
    <row collapsed="false" customFormat="false" customHeight="false" hidden="false" ht="12.1" outlineLevel="0" r="265">
      <c r="A265" s="5" t="s">
        <f>=HYPERLINK("https://www.leilaoonline.net/lote/detalhe/278372", "6148")</f>
      </c>
      <c r="B265" s="4" t="s">
        <f>=HYPERLINK("https://www.leilaoonline.net/lote/detalhe/278372", " LUSTRE TETO ACM ST C/3 SOQ E-27 VIDRO LIXADO")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85,00</t>
        </is>
      </c>
      <c r="F265" s="4" t="inlineStr">
        <is>
          <t>50.00</t>
        </is>
      </c>
    </row>
    <row collapsed="false" customFormat="false" customHeight="false" hidden="false" ht="12.1" outlineLevel="0" r="266">
      <c r="A266" s="5" t="s">
        <f>=HYPERLINK("https://www.leilaoonline.net/lote/detalhe/278373", "6149")</f>
      </c>
      <c r="B266" s="4" t="s">
        <f>=HYPERLINK("https://www.leilaoonline.net/lote/detalhe/278373", " LUSTRE TETO PFG STD BORDA CRISTAL")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95,00</t>
        </is>
      </c>
      <c r="F266" s="4" t="inlineStr">
        <is>
          <t>50.00</t>
        </is>
      </c>
    </row>
    <row collapsed="false" customFormat="false" customHeight="false" hidden="false" ht="12.1" outlineLevel="0" r="267">
      <c r="A267" s="5" t="s">
        <f>=HYPERLINK("https://www.leilaoonline.net/lote/detalhe/278376", "6151")</f>
      </c>
      <c r="B267" s="4" t="s">
        <f>=HYPERLINK("https://www.leilaoonline.net/lote/detalhe/278376", " LUSTRE TETO C 3 SPOTS ALUMINIO LIXADO")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60,00</t>
        </is>
      </c>
      <c r="F267" s="4" t="inlineStr">
        <is>
          <t>50.00</t>
        </is>
      </c>
    </row>
    <row collapsed="false" customFormat="false" customHeight="false" hidden="false" ht="12.1" outlineLevel="0" r="268">
      <c r="A268" s="5" t="s">
        <f>=HYPERLINK("https://www.leilaoonline.net/lote/detalhe/278377", "6256")</f>
      </c>
      <c r="B268" s="4" t="s">
        <f>=HYPERLINK("https://www.leilaoonline.net/lote/detalhe/278377", " 55 fitas VHS")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1.795,00</t>
        </is>
      </c>
      <c r="F268" s="4" t="inlineStr">
        <is>
          <t>50.00</t>
        </is>
      </c>
    </row>
    <row collapsed="false" customFormat="false" customHeight="false" hidden="false" ht="12.1" outlineLevel="0" r="269">
      <c r="A269" s="5" t="s">
        <f>=HYPERLINK("https://www.leilaoonline.net/lote/detalhe/278379", "6279")</f>
      </c>
      <c r="B269" s="4" t="s">
        <f>=HYPERLINK("https://www.leilaoonline.net/lote/detalhe/278379", " 55 unidades Fitas VHS")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159,00</t>
        </is>
      </c>
      <c r="F269" s="4" t="inlineStr">
        <is>
          <t>50.00</t>
        </is>
      </c>
    </row>
    <row collapsed="false" customFormat="false" customHeight="false" hidden="false" ht="12.1" outlineLevel="0" r="270">
      <c r="A270" s="5" t="s">
        <f>=HYPERLINK("https://www.leilaoonline.net/lote/detalhe/278378", "6289")</f>
      </c>
      <c r="B270" s="4" t="s">
        <f>=HYPERLINK("https://www.leilaoonline.net/lote/detalhe/278378", " 100 Fitas VHS")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233,00</t>
        </is>
      </c>
      <c r="F270" s="4" t="inlineStr">
        <is>
          <t>50.00</t>
        </is>
      </c>
    </row>
    <row collapsed="false" customFormat="false" customHeight="false" hidden="false" ht="12.1" outlineLevel="0" r="271">
      <c r="A271" s="5" t="s">
        <f>=HYPERLINK("https://www.leilaoonline.net/lote/detalhe/278380", "6299")</f>
      </c>
      <c r="B271" s="4" t="s">
        <f>=HYPERLINK("https://www.leilaoonline.net/lote/detalhe/278380", " Diversos Tipos de Mídias - Discos Vinil, K7, CDs.")</f>
      </c>
      <c r="C271" s="4" t="inlineStr">
        <is>
          <t>Vendido</t>
        </is>
      </c>
      <c r="D271" s="4" t="inlineStr">
        <is>
          <t>1</t>
        </is>
      </c>
      <c r="E271" s="5" t="inlineStr">
        <is>
          <t>215,00</t>
        </is>
      </c>
      <c r="F271" s="4" t="inlineStr">
        <is>
          <t>50.00</t>
        </is>
      </c>
    </row>
    <row collapsed="false" customFormat="false" customHeight="false" hidden="false" ht="12.1" outlineLevel="0" r="272">
      <c r="A272" s="5" t="s">
        <f>=HYPERLINK("https://www.leilaoonline.net/lote/detalhe/278381", "6302")</f>
      </c>
      <c r="B272" s="4" t="s">
        <f>=HYPERLINK("https://www.leilaoonline.net/lote/detalhe/278381", " Fitas VHS Diversos gêneros 70 unids.")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195,00</t>
        </is>
      </c>
      <c r="F272" s="4" t="inlineStr">
        <is>
          <t>50.00</t>
        </is>
      </c>
    </row>
    <row collapsed="false" customFormat="false" customHeight="false" hidden="false" ht="12.1" outlineLevel="0" r="273">
      <c r="A273" s="5" t="s">
        <f>=HYPERLINK("https://www.leilaoonline.net/lote/detalhe/278383", "6318")</f>
      </c>
      <c r="B273" s="4" t="s">
        <f>=HYPERLINK("https://www.leilaoonline.net/lote/detalhe/278383", " 80 MIDIAS VHS")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232,00</t>
        </is>
      </c>
      <c r="F273" s="4" t="inlineStr">
        <is>
          <t>50.00</t>
        </is>
      </c>
    </row>
    <row collapsed="false" customFormat="false" customHeight="false" hidden="false" ht="12.1" outlineLevel="0" r="274">
      <c r="A274" s="5" t="s">
        <f>=HYPERLINK("https://www.leilaoonline.net/lote/detalhe/278382", "6331")</f>
      </c>
      <c r="B274" s="4" t="s">
        <f>=HYPERLINK("https://www.leilaoonline.net/lote/detalhe/278382", " 100 MIDIAS DE VHS")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195,00</t>
        </is>
      </c>
      <c r="F274" s="4" t="inlineStr">
        <is>
          <t>50.00</t>
        </is>
      </c>
    </row>
    <row collapsed="false" customFormat="false" customHeight="false" hidden="false" ht="12.1" outlineLevel="0" r="275">
      <c r="A275" s="5" t="s">
        <f>=HYPERLINK("https://www.leilaoonline.net/lote/detalhe/277032", "6501")</f>
      </c>
      <c r="B275" s="4" t="s">
        <f>=HYPERLINK("https://www.leilaoonline.net/lote/detalhe/277032", " Informática, Amperimetro, Cabos, Estabilizador, Fontes e mais. Veja Especificações.")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500,00</t>
        </is>
      </c>
      <c r="F275" s="4" t="inlineStr">
        <is>
          <t>50.00</t>
        </is>
      </c>
    </row>
    <row collapsed="false" customFormat="false" customHeight="false" hidden="false" ht="12.1" outlineLevel="0" r="276">
      <c r="A276" s="5" t="s">
        <f>=HYPERLINK("https://www.leilaoonline.net/lote/detalhe/277033", "6502")</f>
      </c>
      <c r="B276" s="4" t="s">
        <f>=HYPERLINK("https://www.leilaoonline.net/lote/detalhe/277033", " Parafusos e peças automotivas. Veja especificações")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500,00</t>
        </is>
      </c>
      <c r="F276" s="4" t="inlineStr">
        <is>
          <t>50.00</t>
        </is>
      </c>
    </row>
    <row collapsed="false" customFormat="false" customHeight="false" hidden="false" ht="12.1" outlineLevel="0" r="277">
      <c r="A277" s="5" t="s">
        <f>=HYPERLINK("https://www.leilaoonline.net/lote/detalhe/277031", "6503")</f>
      </c>
      <c r="B277" s="4" t="s">
        <f>=HYPERLINK("https://www.leilaoonline.net/lote/detalhe/277031", " Celulares antigos, Telefones, Máquinas Fotográficas, Rádio Relógios e mais. Veja especificações")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400,00</t>
        </is>
      </c>
      <c r="F277" s="4" t="inlineStr">
        <is>
          <t>50.00</t>
        </is>
      </c>
    </row>
    <row collapsed="false" customFormat="false" customHeight="false" hidden="false" ht="12.1" outlineLevel="0" r="278">
      <c r="A278" s="5" t="s">
        <f>=HYPERLINK("https://www.leilaoonline.net/lote/detalhe/277034", "6504")</f>
      </c>
      <c r="B278" s="4" t="s">
        <f>=HYPERLINK("https://www.leilaoonline.net/lote/detalhe/277034", " GPS GAMIN NUVI 7000  funcionando")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150,00</t>
        </is>
      </c>
      <c r="F278" s="4" t="inlineStr">
        <is>
          <t>50.00</t>
        </is>
      </c>
    </row>
    <row collapsed="false" customFormat="false" customHeight="false" hidden="false" ht="12.1" outlineLevel="0" r="279">
      <c r="A279" s="5" t="s">
        <f>=HYPERLINK("https://www.leilaoonline.net/lote/detalhe/277030", "6506")</f>
      </c>
      <c r="B279" s="4" t="s">
        <f>=HYPERLINK("https://www.leilaoonline.net/lote/detalhe/277030", " Bicicleta Ceci Originial 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200,00</t>
        </is>
      </c>
      <c r="F279" s="4" t="inlineStr">
        <is>
          <t>50.00</t>
        </is>
      </c>
    </row>
    <row collapsed="false" customFormat="false" customHeight="false" hidden="false" ht="12.1" outlineLevel="0" r="280">
      <c r="A280" s="5" t="s">
        <f>=HYPERLINK("https://www.leilaoonline.net/lote/detalhe/277029", "6507")</f>
      </c>
      <c r="B280" s="4" t="s">
        <f>=HYPERLINK("https://www.leilaoonline.net/lote/detalhe/277029", " Master System III Compact completo")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300,00</t>
        </is>
      </c>
      <c r="F280" s="4" t="inlineStr">
        <is>
          <t>50.00</t>
        </is>
      </c>
    </row>
    <row collapsed="false" customFormat="false" customHeight="false" hidden="false" ht="12.1" outlineLevel="0" r="281">
      <c r="A281" s="5" t="s">
        <f>=HYPERLINK("https://www.leilaoonline.net/lote/detalhe/277107", "7001")</f>
      </c>
      <c r="B281" s="4" t="s">
        <f>=HYPERLINK("https://www.leilaoonline.net/lote/detalhe/277107", " Duto de ar condicionado GM - 4 unidades")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300,00</t>
        </is>
      </c>
      <c r="F281" s="4" t="inlineStr">
        <is>
          <t>50.00</t>
        </is>
      </c>
    </row>
    <row collapsed="false" customFormat="false" customHeight="false" hidden="false" ht="12.1" outlineLevel="0" r="282">
      <c r="A282" s="5" t="s">
        <f>=HYPERLINK("https://www.leilaoonline.net/lote/detalhe/277105", "7002")</f>
      </c>
      <c r="B282" s="4" t="s">
        <f>=HYPERLINK("https://www.leilaoonline.net/lote/detalhe/277105", " Caixa de Ignição Honeywell - 2 unidades")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750,00</t>
        </is>
      </c>
      <c r="F282" s="4" t="inlineStr">
        <is>
          <t>100.00</t>
        </is>
      </c>
    </row>
    <row collapsed="false" customFormat="false" customHeight="false" hidden="false" ht="12.1" outlineLevel="0" r="283">
      <c r="A283" s="5" t="s">
        <f>=HYPERLINK("https://www.leilaoonline.net/lote/detalhe/277106", "7003")</f>
      </c>
      <c r="B283" s="4" t="s">
        <f>=HYPERLINK("https://www.leilaoonline.net/lote/detalhe/277106", " Caixa de Ignição Honeywell - 1 unidade")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325,00</t>
        </is>
      </c>
      <c r="F283" s="4" t="inlineStr">
        <is>
          <t>50.00</t>
        </is>
      </c>
    </row>
    <row collapsed="false" customFormat="false" customHeight="false" hidden="false" ht="12.1" outlineLevel="0" r="284">
      <c r="A284" s="5" t="s">
        <f>=HYPERLINK("https://www.leilaoonline.net/lote/detalhe/277109", "7004")</f>
      </c>
      <c r="B284" s="4" t="s">
        <f>=HYPERLINK("https://www.leilaoonline.net/lote/detalhe/277109", " Caixa de Ignição Honeywell - 2 unidades")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750,00</t>
        </is>
      </c>
      <c r="F284" s="4" t="inlineStr">
        <is>
          <t>100.00</t>
        </is>
      </c>
    </row>
    <row collapsed="false" customFormat="false" customHeight="false" hidden="false" ht="12.1" outlineLevel="0" r="285">
      <c r="A285" s="5" t="s">
        <f>=HYPERLINK("https://www.leilaoonline.net/lote/detalhe/277110", "7005")</f>
      </c>
      <c r="B285" s="4" t="s">
        <f>=HYPERLINK("https://www.leilaoonline.net/lote/detalhe/277110", " Anel de vedação/Juntas de motor de motocicleta - Aprox. 50 unidades")</f>
      </c>
      <c r="C285" s="4" t="inlineStr">
        <is>
          <t>Não vendido</t>
        </is>
      </c>
      <c r="D285" s="4" t="inlineStr">
        <is>
          <t>0</t>
        </is>
      </c>
      <c r="E285" s="5" t="inlineStr">
        <is>
          <t>250,00</t>
        </is>
      </c>
      <c r="F285" s="4" t="inlineStr">
        <is>
          <t>50.00</t>
        </is>
      </c>
    </row>
    <row collapsed="false" customFormat="false" customHeight="false" hidden="false" ht="12.1" outlineLevel="0" r="286">
      <c r="A286" s="5" t="s">
        <f>=HYPERLINK("https://www.leilaoonline.net/lote/detalhe/277108", "7006")</f>
      </c>
      <c r="B286" s="4" t="s">
        <f>=HYPERLINK("https://www.leilaoonline.net/lote/detalhe/277108", " Produtos diversos e variados - 1 kit")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250,00</t>
        </is>
      </c>
      <c r="F286" s="4" t="inlineStr">
        <is>
          <t>50.00</t>
        </is>
      </c>
    </row>
    <row collapsed="false" customFormat="false" customHeight="false" hidden="false" ht="12.1" outlineLevel="0" r="287">
      <c r="A287" s="5" t="s">
        <f>=HYPERLINK("https://www.leilaoonline.net/lote/detalhe/277111", "7007")</f>
      </c>
      <c r="B287" s="4" t="s">
        <f>=HYPERLINK("https://www.leilaoonline.net/lote/detalhe/277111", " Kit peças de ATS Laser/TSShara - 3 unidades")</f>
      </c>
      <c r="C287" s="4" t="inlineStr">
        <is>
          <t>Não vendido</t>
        </is>
      </c>
      <c r="D287" s="4" t="inlineStr">
        <is>
          <t>0</t>
        </is>
      </c>
      <c r="E287" s="5" t="inlineStr">
        <is>
          <t>600,00</t>
        </is>
      </c>
      <c r="F287" s="4" t="inlineStr">
        <is>
          <t>100.00</t>
        </is>
      </c>
    </row>
    <row collapsed="false" customFormat="false" customHeight="false" hidden="false" ht="12.1" outlineLevel="0" r="288">
      <c r="A288" s="5" t="s">
        <f>=HYPERLINK("https://www.leilaoonline.net/lote/detalhe/277112", "7008")</f>
      </c>
      <c r="B288" s="4" t="s">
        <f>=HYPERLINK("https://www.leilaoonline.net/lote/detalhe/277112", " Fontes Siet sem uso - 10 unidades")</f>
      </c>
      <c r="C288" s="4" t="inlineStr">
        <is>
          <t>Não vendido</t>
        </is>
      </c>
      <c r="D288" s="4" t="inlineStr">
        <is>
          <t>0</t>
        </is>
      </c>
      <c r="E288" s="5" t="inlineStr">
        <is>
          <t>150,00</t>
        </is>
      </c>
      <c r="F288" s="4" t="inlineStr">
        <is>
          <t>50.00</t>
        </is>
      </c>
    </row>
    <row collapsed="false" customFormat="false" customHeight="false" hidden="false" ht="12.1" outlineLevel="0" r="289">
      <c r="A289" s="5" t="s">
        <f>=HYPERLINK("https://www.leilaoonline.net/lote/detalhe/277114", "7009")</f>
      </c>
      <c r="B289" s="4" t="s">
        <f>=HYPERLINK("https://www.leilaoonline.net/lote/detalhe/277114", " Fontes Siet sem uso - 13 unidades")</f>
      </c>
      <c r="C289" s="4" t="inlineStr">
        <is>
          <t>Não vendido</t>
        </is>
      </c>
      <c r="D289" s="4" t="inlineStr">
        <is>
          <t>0</t>
        </is>
      </c>
      <c r="E289" s="5" t="inlineStr">
        <is>
          <t>200,00</t>
        </is>
      </c>
      <c r="F289" s="4" t="inlineStr">
        <is>
          <t>50.00</t>
        </is>
      </c>
    </row>
    <row collapsed="false" customFormat="false" customHeight="false" hidden="false" ht="12.1" outlineLevel="0" r="290">
      <c r="A290" s="5" t="s">
        <f>=HYPERLINK("https://www.leilaoonline.net/lote/detalhe/277113", "7010")</f>
      </c>
      <c r="B290" s="4" t="s">
        <f>=HYPERLINK("https://www.leilaoonline.net/lote/detalhe/277113", " Peças de selacards modelo 6037C - 14 unidades")</f>
      </c>
      <c r="C290" s="4" t="inlineStr">
        <is>
          <t>Não vendido</t>
        </is>
      </c>
      <c r="D290" s="4" t="inlineStr">
        <is>
          <t>0</t>
        </is>
      </c>
      <c r="E290" s="5" t="inlineStr">
        <is>
          <t>100,00</t>
        </is>
      </c>
      <c r="F290" s="4" t="inlineStr">
        <is>
          <t>50.00</t>
        </is>
      </c>
    </row>
    <row collapsed="false" customFormat="false" customHeight="false" hidden="false" ht="12.1" outlineLevel="0" r="291">
      <c r="A291" s="5" t="s">
        <f>=HYPERLINK("https://www.leilaoonline.net/lote/detalhe/277115", "7011")</f>
      </c>
      <c r="B291" s="4" t="s">
        <f>=HYPERLINK("https://www.leilaoonline.net/lote/detalhe/277115", " Aparelho Robert Juliet modelo cad 900 - 2 unidades")</f>
      </c>
      <c r="C291" s="4" t="inlineStr">
        <is>
          <t>Não vendido</t>
        </is>
      </c>
      <c r="D291" s="4" t="inlineStr">
        <is>
          <t>0</t>
        </is>
      </c>
      <c r="E291" s="5" t="inlineStr">
        <is>
          <t>500,00</t>
        </is>
      </c>
      <c r="F291" s="4" t="inlineStr">
        <is>
          <t>100.00</t>
        </is>
      </c>
    </row>
    <row collapsed="false" customFormat="false" customHeight="false" hidden="false" ht="12.1" outlineLevel="0" r="292">
      <c r="A292" s="5" t="s">
        <f>=HYPERLINK("https://www.leilaoonline.net/lote/detalhe/277116", "7012")</f>
      </c>
      <c r="B292" s="4" t="s">
        <f>=HYPERLINK("https://www.leilaoonline.net/lote/detalhe/277116", " Lente Noritsu modelo H018092 - 1 unidade")</f>
      </c>
      <c r="C292" s="4" t="inlineStr">
        <is>
          <t>Não vendido</t>
        </is>
      </c>
      <c r="D292" s="4" t="inlineStr">
        <is>
          <t>0</t>
        </is>
      </c>
      <c r="E292" s="5" t="inlineStr">
        <is>
          <t>250,00</t>
        </is>
      </c>
      <c r="F292" s="4" t="inlineStr">
        <is>
          <t>50.00</t>
        </is>
      </c>
    </row>
    <row collapsed="false" customFormat="false" customHeight="false" hidden="false" ht="12.1" outlineLevel="0" r="293">
      <c r="A293" s="5" t="s">
        <f>=HYPERLINK("https://www.leilaoonline.net/lote/detalhe/277117", "7013")</f>
      </c>
      <c r="B293" s="4" t="s">
        <f>=HYPERLINK("https://www.leilaoonline.net/lote/detalhe/277117", " Peça suporte de copo para painel GM não especificado modelo - 8 unidades")</f>
      </c>
      <c r="C293" s="4" t="inlineStr">
        <is>
          <t>Não vendido</t>
        </is>
      </c>
      <c r="D293" s="4" t="inlineStr">
        <is>
          <t>0</t>
        </is>
      </c>
      <c r="E293" s="5" t="inlineStr">
        <is>
          <t>150,00</t>
        </is>
      </c>
      <c r="F293" s="4" t="inlineStr">
        <is>
          <t>50.00</t>
        </is>
      </c>
    </row>
    <row collapsed="false" customFormat="false" customHeight="false" hidden="false" ht="12.1" outlineLevel="0" r="294">
      <c r="A294" s="5" t="s">
        <f>=HYPERLINK("https://www.leilaoonline.net/lote/detalhe/277118", "7014")</f>
      </c>
      <c r="B294" s="4" t="s">
        <f>=HYPERLINK("https://www.leilaoonline.net/lote/detalhe/277118", " Xuxinha/elastico de cabelo coloridas - Aprox. 7.200 unidades ")</f>
      </c>
      <c r="C294" s="4" t="inlineStr">
        <is>
          <t>Não vendido</t>
        </is>
      </c>
      <c r="D294" s="4" t="inlineStr">
        <is>
          <t>0</t>
        </is>
      </c>
      <c r="E294" s="5" t="inlineStr">
        <is>
          <t>100,00</t>
        </is>
      </c>
      <c r="F294" s="4" t="inlineStr">
        <is>
          <t>50.00</t>
        </is>
      </c>
    </row>
    <row collapsed="false" customFormat="false" customHeight="false" hidden="false" ht="12.1" outlineLevel="0" r="295">
      <c r="A295" s="5" t="s">
        <f>=HYPERLINK("https://www.leilaoonline.net/lote/detalhe/277119", "7015")</f>
      </c>
      <c r="B295" s="4" t="s">
        <f>=HYPERLINK("https://www.leilaoonline.net/lote/detalhe/277119", " Xuxinha/elastico de cabelo coloridas - Aprox. 7.200 unidades")</f>
      </c>
      <c r="C295" s="4" t="inlineStr">
        <is>
          <t>Não vendido</t>
        </is>
      </c>
      <c r="D295" s="4" t="inlineStr">
        <is>
          <t>0</t>
        </is>
      </c>
      <c r="E295" s="5" t="inlineStr">
        <is>
          <t>100,00</t>
        </is>
      </c>
      <c r="F295" s="4" t="inlineStr">
        <is>
          <t>50.00</t>
        </is>
      </c>
    </row>
    <row collapsed="false" customFormat="false" customHeight="false" hidden="false" ht="12.1" outlineLevel="0" r="296">
      <c r="A296" s="5" t="s">
        <f>=HYPERLINK("https://www.leilaoonline.net/lote/detalhe/277120", "7016")</f>
      </c>
      <c r="B296" s="4" t="s">
        <f>=HYPERLINK("https://www.leilaoonline.net/lote/detalhe/277120", " Adaptador presta para pneus - Aprox.1 000 unidades")</f>
      </c>
      <c r="C296" s="4" t="inlineStr">
        <is>
          <t>Não vendido</t>
        </is>
      </c>
      <c r="D296" s="4" t="inlineStr">
        <is>
          <t>0</t>
        </is>
      </c>
      <c r="E296" s="5" t="inlineStr">
        <is>
          <t>500,00</t>
        </is>
      </c>
      <c r="F296" s="4" t="inlineStr">
        <is>
          <t>100.00</t>
        </is>
      </c>
    </row>
    <row collapsed="false" customFormat="false" customHeight="false" hidden="false" ht="12.1" outlineLevel="0" r="297">
      <c r="A297" s="5" t="s">
        <f>=HYPERLINK("https://www.leilaoonline.net/lote/detalhe/277121", "7017")</f>
      </c>
      <c r="B297" s="4" t="s">
        <f>=HYPERLINK("https://www.leilaoonline.net/lote/detalhe/277121", " Fontes 12V por 3A - Aprox. 100 unidades")</f>
      </c>
      <c r="C297" s="4" t="inlineStr">
        <is>
          <t>Não vendido</t>
        </is>
      </c>
      <c r="D297" s="4" t="inlineStr">
        <is>
          <t>0</t>
        </is>
      </c>
      <c r="E297" s="5" t="inlineStr">
        <is>
          <t>450,00</t>
        </is>
      </c>
      <c r="F29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2026-09-28T19:21:34.00Z</dcterms:created>
  <dc:creator>Tellks Tecnologia</dc:creator>
  <cp:revision>0</cp:revision>
</cp:coreProperties>
</file>