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TRAT. BH 180 2012 - 2 VOLVO VM260 - 5 JD CH570 - 7 MOTOS - TRANSBORDOS - 2 TORNOS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=HYPERLINK("https://www.leilaoonline.net/lote/detalhe/283870", "11000")</f>
      </c>
      <c r="B11" s="4" t="s">
        <f>=HYPERLINK("https://www.leilaoonline.net/lote/detalhe/283870", " TRATOR VALTRA BH 180 4X4; ANO 2012. - FR505365. - LOC. SANTA ADÉLIA/ SP")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92.000,00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=HYPERLINK("https://www.leilaoonline.net/lote/detalhe/283869", "11001")</f>
      </c>
      <c r="B12" s="4" t="s">
        <f>=HYPERLINK("https://www.leilaoonline.net/lote/detalhe/283869", " FIAT DOBLO ESSENCE 7L E; ANO 2020/2021; BRANCA. - FR900059. -  LOC. SANTA ADÉLIA/ SP")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=HYPERLINK("https://www.leilaoonline.net/lote/detalhe/283850", "11002")</f>
      </c>
      <c r="B13" s="4" t="s">
        <f>=HYPERLINK("https://www.leilaoonline.net/lote/detalhe/283850", " VW GOL 1.0L MC4; ANO 2021/2022; BRANCA. - FR912322. - LOC. SANTA ADÉLIA/ SP")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=HYPERLINK("https://www.leilaoonline.net/lote/detalhe/283849", "11003")</f>
      </c>
      <c r="B14" s="4" t="s">
        <f>=HYPERLINK("https://www.leilaoonline.net/lote/detalhe/283849", " TRATOR JOHN DEERE 6110J 4X4; ANO 2012. - FR501006. -  LOC. SANTA ADÉLIA/ SP")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83.000,00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=HYPERLINK("https://www.leilaoonline.net/lote/detalhe/283851", "11004")</f>
      </c>
      <c r="B15" s="4" t="s">
        <f>=HYPERLINK("https://www.leilaoonline.net/lote/detalhe/283851", " CAMINHÃO MERCEDES BENZ 2726K 6X4; ANO 2009/2009; BRANCA. - FR300260. -  LOC. SANTA ADÉLIA/ SP")</f>
      </c>
      <c r="C15" s="4" t="inlineStr">
        <is>
          <t>Vendido</t>
        </is>
      </c>
      <c r="D15" s="4" t="inlineStr">
        <is>
          <t>63</t>
        </is>
      </c>
      <c r="E15" s="5" t="inlineStr">
        <is>
          <t>135.000,00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=HYPERLINK("https://www.leilaoonline.net/lote/detalhe/283837", "11005")</f>
      </c>
      <c r="B16" s="4" t="s">
        <f>=HYPERLINK("https://www.leilaoonline.net/lote/detalhe/283837", " FIAT STRADA ENDURANCE CS; ANO 2021/2022; BRANCA. - FR900404. - LOC. SANTA ADÉLIA/ SP")</f>
      </c>
      <c r="C16" s="4" t="inlineStr">
        <is>
          <t>Vendido</t>
        </is>
      </c>
      <c r="D16" s="4" t="inlineStr">
        <is>
          <t>28</t>
        </is>
      </c>
      <c r="E16" s="5" t="inlineStr">
        <is>
          <t>54.000,00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=HYPERLINK("https://www.leilaoonline.net/lote/detalhe/283808", "11006")</f>
      </c>
      <c r="B17" s="4" t="s">
        <f>=HYPERLINK("https://www.leilaoonline.net/lote/detalhe/283808", " VW GOL 1.0L MC4; ANO 2021/2022; BRANCA. - FR912307. - LOC. SANTA ADÉLIA/ SP")</f>
      </c>
      <c r="C17" s="4" t="inlineStr">
        <is>
          <t>Vendido</t>
        </is>
      </c>
      <c r="D17" s="4" t="inlineStr">
        <is>
          <t>17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=HYPERLINK("https://www.leilaoonline.net/lote/detalhe/283838", "11007")</f>
      </c>
      <c r="B18" s="4" t="s">
        <f>=HYPERLINK("https://www.leilaoonline.net/lote/detalhe/283838", " TRATOR VALTRA BH 180 4X4; ANO 2012. - FR505316. -  LOC. SANTA ADÉLIA/ SP")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112.000,00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=HYPERLINK("https://www.leilaoonline.net/lote/detalhe/283874", "11008")</f>
      </c>
      <c r="B19" s="4" t="s">
        <f>=HYPERLINK("https://www.leilaoonline.net/lote/detalhe/283874", " TRANSBORDO ANTONIOSI ATA 12000; ANO 2013. - FR143025. -  LOC. SANTA ADÉLIA/ SP")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=HYPERLINK("https://www.leilaoonline.net/lote/detalhe/283833", "11009")</f>
      </c>
      <c r="B20" s="4" t="s">
        <f>=HYPERLINK("https://www.leilaoonline.net/lote/detalhe/283833", " TRANSBORDO ANTONIOSI ATA 12000; ANO 2019. - FR143107. - LOC. SANTA ADÉLIA/ SP")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22.500,00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=HYPERLINK("https://www.leilaoonline.net/lote/detalhe/283820", "11010")</f>
      </c>
      <c r="B21" s="4" t="s">
        <f>=HYPERLINK("https://www.leilaoonline.net/lote/detalhe/283820", " TRANSBORDO ANTONIOSI ATA 12000; ANO 2013. - FR143003. - LOC. SANTA ADÉLIA/ SP")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=HYPERLINK("https://www.leilaoonline.net/lote/detalhe/283867", "11011")</f>
      </c>
      <c r="B22" s="4" t="s">
        <f>=HYPERLINK("https://www.leilaoonline.net/lote/detalhe/283867", " TRANSBORDO ANTONIOSI ATA 12000; ANO 2016. - FR143036. - LOC. SANTA ADÉLIA/ SP")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=HYPERLINK("https://www.leilaoonline.net/lote/detalhe/283828", "11012")</f>
      </c>
      <c r="B23" s="4" t="s">
        <f>=HYPERLINK("https://www.leilaoonline.net/lote/detalhe/283828", " TRANSBORDO ANTONIOSI ATA 12000; ANO 2013. - FR143029. - LOC. SANTA ADÉLIA/ SP")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20.500,00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=HYPERLINK("https://www.leilaoonline.net/lote/detalhe/283798", "11013")</f>
      </c>
      <c r="B24" s="4" t="s">
        <f>=HYPERLINK("https://www.leilaoonline.net/lote/detalhe/283798", " TRANSBORDO ANTONIOSI ATA 12000; ANO 2013. - FR143000. - LOC. SANTA ADÉLIA/ SP")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=HYPERLINK("https://www.leilaoonline.net/lote/detalhe/283796", "11014")</f>
      </c>
      <c r="B25" s="4" t="s">
        <f>=HYPERLINK("https://www.leilaoonline.net/lote/detalhe/283796", " TRANSBORDO ANTONIOSI ATA 12000; ANO 2013. - FR143005. - LOC. SANTA ADÉLIA/ SP")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=HYPERLINK("https://www.leilaoonline.net/lote/detalhe/283830", "11015")</f>
      </c>
      <c r="B26" s="4" t="s">
        <f>=HYPERLINK("https://www.leilaoonline.net/lote/detalhe/283830", " TRANSBORDO ANTONIOSI ATA 12000; ANO 2013. - FR143004. - LOC. SANTA ADÉLIA/ SP")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=HYPERLINK("https://www.leilaoonline.net/lote/detalhe/283827", "11016")</f>
      </c>
      <c r="B27" s="4" t="s">
        <f>=HYPERLINK("https://www.leilaoonline.net/lote/detalhe/283827", " TRANSBORDO ANTONIOSI ATA 12000; ANO 2013. - FR143015. - LOC. SANTA ADÉLIA/ SP")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=HYPERLINK("https://www.leilaoonline.net/lote/detalhe/283860", "11017")</f>
      </c>
      <c r="B28" s="4" t="s">
        <f>=HYPERLINK("https://www.leilaoonline.net/lote/detalhe/283860", " TRANSBORDO ANTONIOSI ATA 12000; ANO 2013. - FR143008. - LOC. SANTA ADÉLIA/ SP")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=HYPERLINK("https://www.leilaoonline.net/lote/detalhe/283875", "11018")</f>
      </c>
      <c r="B29" s="4" t="s">
        <f>=HYPERLINK("https://www.leilaoonline.net/lote/detalhe/283875", " TRANSBORDO ANTONIOSI ATA 12000; ANO 2016. - FR143039. - LOC. SANTA ADÉLIA/ SP")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=HYPERLINK("https://www.leilaoonline.net/lote/detalhe/283807", "11019")</f>
      </c>
      <c r="B30" s="4" t="s">
        <f>=HYPERLINK("https://www.leilaoonline.net/lote/detalhe/283807", " TRANSBORDO ANTONIOSI ATA 12000; ANO 2013. - FR143011. - LOC. SANTA ADÉLIA/ SP")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=HYPERLINK("https://www.leilaoonline.net/lote/detalhe/283834", "11020")</f>
      </c>
      <c r="B31" s="4" t="s">
        <f>=HYPERLINK("https://www.leilaoonline.net/lote/detalhe/283834", " TRANSBORDO ANTONIOSI ATA 12000; ANO 2016. - FR143038. - LOC. SANTA ADÉLIA/ SP")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=HYPERLINK("https://www.leilaoonline.net/lote/detalhe/283835", "11021")</f>
      </c>
      <c r="B32" s="4" t="s">
        <f>=HYPERLINK("https://www.leilaoonline.net/lote/detalhe/283835", " TRANSBORDO ANTONIOSI ATA 12000; ANO 2016. - FR143048. - LOC. SANTA ADÉLIA/ SP")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21.500,00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=HYPERLINK("https://www.leilaoonline.net/lote/detalhe/283812", "11022")</f>
      </c>
      <c r="B33" s="4" t="s">
        <f>=HYPERLINK("https://www.leilaoonline.net/lote/detalhe/283812", " TRANSBORDO ANTONIOSI ATA 12000; ANO 2016. - FR143035. - LOC. SANTA ADÉLIA/ SP")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=HYPERLINK("https://www.leilaoonline.net/lote/detalhe/283806", "11023")</f>
      </c>
      <c r="B34" s="4" t="s">
        <f>=HYPERLINK("https://www.leilaoonline.net/lote/detalhe/283806", " TRANSBORDO ANTONIOSI ATA 12000; ANO 2016. - FR143034. - LOC. SANTA ADÉLIA/ SP")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=HYPERLINK("https://www.leilaoonline.net/lote/detalhe/283843", "11024")</f>
      </c>
      <c r="B35" s="4" t="s">
        <f>=HYPERLINK("https://www.leilaoonline.net/lote/detalhe/283843", " FIAT DOBLO ESSENCE 7L E; ANO 2020/2021; BRANCA. - FR900054. -  LOC. SANTA ADÉLIA/ SP")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=HYPERLINK("https://www.leilaoonline.net/lote/detalhe/283861", "11025")</f>
      </c>
      <c r="B36" s="4" t="s">
        <f>=HYPERLINK("https://www.leilaoonline.net/lote/detalhe/283861", " FIAT STRADA ENDURANCE CS; ANO 2021/2022; BRANCA. - FR900413. - LOC. SANTA ADÉLIA/ SP")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42.500,00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=HYPERLINK("https://www.leilaoonline.net/lote/detalhe/283858", "11026")</f>
      </c>
      <c r="B37" s="4" t="s">
        <f>=HYPERLINK("https://www.leilaoonline.net/lote/detalhe/283858", " VW GOL MPI; ANO 2022/2023; BRANCA. - FR912326. -  LOC. SANTA ADÉLIA/ SP")</f>
      </c>
      <c r="C37" s="4" t="inlineStr">
        <is>
          <t>Vendido</t>
        </is>
      </c>
      <c r="D37" s="4" t="inlineStr">
        <is>
          <t>9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=HYPERLINK("https://www.leilaoonline.net/lote/detalhe/283841", "11027")</f>
      </c>
      <c r="B38" s="4" t="s">
        <f>=HYPERLINK("https://www.leilaoonline.net/lote/detalhe/283841", " CHEVROLET ONIX 1.0MT HB; ANO 2022/2023; BRANCA. - FR906002. - LOC. SANTA ADÉLIA/ SP")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=HYPERLINK("https://www.leilaoonline.net/lote/detalhe/283855", "11028")</f>
      </c>
      <c r="B39" s="4" t="s">
        <f>=HYPERLINK("https://www.leilaoonline.net/lote/detalhe/283855", " FIAT DOBLO ESSENCE 7L E; ANO 2020/2021; BRANCA. - FR900060. -  LOC. SANTA ADÉLIA/ SP")</f>
      </c>
      <c r="C39" s="4" t="inlineStr">
        <is>
          <t>Vendido</t>
        </is>
      </c>
      <c r="D39" s="4" t="inlineStr">
        <is>
          <t>11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=HYPERLINK("https://www.leilaoonline.net/lote/detalhe/283847", "11029")</f>
      </c>
      <c r="B40" s="4" t="s">
        <f>=HYPERLINK("https://www.leilaoonline.net/lote/detalhe/283847", " FIAT DOBLO ESSENCE 7L E; ANO 2020/2021; BRANCA. - FR900057. -  LOC. SANTA ADÉLIA/ SP")</f>
      </c>
      <c r="C40" s="4" t="inlineStr">
        <is>
          <t>Vendido</t>
        </is>
      </c>
      <c r="D40" s="4" t="inlineStr">
        <is>
          <t>16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=HYPERLINK("https://www.leilaoonline.net/lote/detalhe/283819", "11030")</f>
      </c>
      <c r="B41" s="4" t="s">
        <f>=HYPERLINK("https://www.leilaoonline.net/lote/detalhe/283819", " FIAT DOBLO ESSENCE 7L E; ANO 2020/2021; BRANCA. - FR900056. -  LOC. SANTA ADÉLIA/ SP")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27.000,00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=HYPERLINK("https://www.leilaoonline.net/lote/detalhe/283846", "11031")</f>
      </c>
      <c r="B42" s="4" t="s">
        <f>=HYPERLINK("https://www.leilaoonline.net/lote/detalhe/283846", " VW GOL 1.0L MC4; ANO 2021/2022; BRANCA. - FR912320. -  LOC. SANTA ADÉLIA/ SP")</f>
      </c>
      <c r="C42" s="4" t="inlineStr">
        <is>
          <t>Vendido</t>
        </is>
      </c>
      <c r="D42" s="4" t="inlineStr">
        <is>
          <t>15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=HYPERLINK("https://www.leilaoonline.net/lote/detalhe/283845", "11032")</f>
      </c>
      <c r="B43" s="4" t="s">
        <f>=HYPERLINK("https://www.leilaoonline.net/lote/detalhe/283845", "HONDA NXR 160 BROS ESDD; ANO 2017/2018; VERMELHA. - FR980211. -  LOC. SANTA ADÉLIA/ SP")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=HYPERLINK("https://www.leilaoonline.net/lote/detalhe/283864", "11033")</f>
      </c>
      <c r="B44" s="4" t="s">
        <f>=HYPERLINK("https://www.leilaoonline.net/lote/detalhe/283864", " HONDA NXR 160 BROS ESDD; ANO 2017/2018; VERMELHA. -  LOC. SANTA ADÉLIA/ SP")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=HYPERLINK("https://www.leilaoonline.net/lote/detalhe/283859", "11034")</f>
      </c>
      <c r="B45" s="4" t="s">
        <f>=HYPERLINK("https://www.leilaoonline.net/lote/detalhe/283859", " HONDA NXR 160 BROS ESDD; ANO 2017/2018; VERMELHA. -  LOC. SANTA ADÉLIA/ SP")</f>
      </c>
      <c r="C45" s="4" t="inlineStr">
        <is>
          <t>Vendido</t>
        </is>
      </c>
      <c r="D45" s="4" t="inlineStr">
        <is>
          <t>15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=HYPERLINK("https://www.leilaoonline.net/lote/detalhe/283856", "11035")</f>
      </c>
      <c r="B46" s="4" t="s">
        <f>=HYPERLINK("https://www.leilaoonline.net/lote/detalhe/283856", " HONDA NXR 160 BROS ESDD; ANO 2017/2018; VERMELHA. -  LOC. SANTA ADÉLIA/ SP")</f>
      </c>
      <c r="C46" s="4" t="inlineStr">
        <is>
          <t>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=HYPERLINK("https://www.leilaoonline.net/lote/detalhe/283853", "11036")</f>
      </c>
      <c r="B47" s="4" t="s">
        <f>=HYPERLINK("https://www.leilaoonline.net/lote/detalhe/283853", " HONDA NXR 160 BROS ESDD; ANO 2017/2018; VERMELHA. -  LOC. SANTA ADÉLIA/ SP")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=HYPERLINK("https://www.leilaoonline.net/lote/detalhe/283852", "11037")</f>
      </c>
      <c r="B48" s="4" t="s">
        <f>=HYPERLINK("https://www.leilaoonline.net/lote/detalhe/283852", " HONDA NXR 160 BROS ESDD; ANO 2017/2018; VERMELHA. -  LOC. SANTA ADÉLIA/ SP")</f>
      </c>
      <c r="C48" s="4" t="inlineStr">
        <is>
          <t>Vendido</t>
        </is>
      </c>
      <c r="D48" s="4" t="inlineStr">
        <is>
          <t>11</t>
        </is>
      </c>
      <c r="E48" s="5" t="inlineStr">
        <is>
          <t>7.950,00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=HYPERLINK("https://www.leilaoonline.net/lote/detalhe/283840", "11038")</f>
      </c>
      <c r="B49" s="4" t="s">
        <f>=HYPERLINK("https://www.leilaoonline.net/lote/detalhe/283840", " HONDA NXR 160 BROS ESDD; ANO 2017/2018; VERMELHA. -  LOC. SANTA ADÉLIA/ SP")</f>
      </c>
      <c r="C49" s="4" t="inlineStr">
        <is>
          <t>Vendido</t>
        </is>
      </c>
      <c r="D49" s="4" t="inlineStr">
        <is>
          <t>10</t>
        </is>
      </c>
      <c r="E49" s="5" t="inlineStr">
        <is>
          <t>8.750,00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=HYPERLINK("https://www.leilaoonline.net/lote/detalhe/283857", "11039")</f>
      </c>
      <c r="B50" s="4" t="s">
        <f>=HYPERLINK("https://www.leilaoonline.net/lote/detalhe/283857", "TRATOR VALTRA BH 180 4X4; ANO 2012. - FR505367. - LOC. SANTA ADÉLIA/ SP")</f>
      </c>
      <c r="C50" s="4" t="inlineStr">
        <is>
          <t>Vendido</t>
        </is>
      </c>
      <c r="D50" s="4" t="inlineStr">
        <is>
          <t>43</t>
        </is>
      </c>
      <c r="E50" s="5" t="inlineStr">
        <is>
          <t>126.000,00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=HYPERLINK("https://www.leilaoonline.net/lote/detalhe/283876", "11040")</f>
      </c>
      <c r="B51" s="4" t="s">
        <f>=HYPERLINK("https://www.leilaoonline.net/lote/detalhe/283876", " TRATOR VALTRA BH 180 4X4; ANO 2012. - FR505334. -  LOC. SANTA ADÉLIA/ SP")</f>
      </c>
      <c r="C51" s="4" t="inlineStr">
        <is>
          <t>Vendido</t>
        </is>
      </c>
      <c r="D51" s="4" t="inlineStr">
        <is>
          <t>41</t>
        </is>
      </c>
      <c r="E51" s="5" t="inlineStr">
        <is>
          <t>120.000,00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=HYPERLINK("https://www.leilaoonline.net/lote/detalhe/283839", "11041")</f>
      </c>
      <c r="B52" s="4" t="s">
        <f>=HYPERLINK("https://www.leilaoonline.net/lote/detalhe/283839", " COLHEDORA JOHN DEERE CH 570 C/ E; ANO 2016; (SEM MOTOR). - FR704073. - LOC. SANTA ADÉLIA/ SP")</f>
      </c>
      <c r="C52" s="4" t="inlineStr">
        <is>
          <t>Vendido</t>
        </is>
      </c>
      <c r="D52" s="4" t="inlineStr">
        <is>
          <t>32</t>
        </is>
      </c>
      <c r="E52" s="5" t="inlineStr">
        <is>
          <t>56.000,00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=HYPERLINK("https://www.leilaoonline.net/lote/detalhe/283872", "11042")</f>
      </c>
      <c r="B53" s="4" t="s">
        <f>=HYPERLINK("https://www.leilaoonline.net/lote/detalhe/283872", " COLHEDORA JOHN DEERE 570 C/E. - FR704065. - LOC. SANTA ADÉLIA/ SP")</f>
      </c>
      <c r="C53" s="4" t="inlineStr">
        <is>
          <t>Vendido</t>
        </is>
      </c>
      <c r="D53" s="4" t="inlineStr">
        <is>
          <t>58</t>
        </is>
      </c>
      <c r="E53" s="5" t="inlineStr">
        <is>
          <t>178.000,00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=HYPERLINK("https://www.leilaoonline.net/lote/detalhe/283865", "11043")</f>
      </c>
      <c r="B54" s="4" t="s">
        <f>=HYPERLINK("https://www.leilaoonline.net/lote/detalhe/283865", " TRATOR VALTRA BH 180 4X4; ANO 2012. - FR505328. - LOC. SANTA ADÉLIA/ SP")</f>
      </c>
      <c r="C54" s="4" t="inlineStr">
        <is>
          <t>Vendido</t>
        </is>
      </c>
      <c r="D54" s="4" t="inlineStr">
        <is>
          <t>44</t>
        </is>
      </c>
      <c r="E54" s="5" t="inlineStr">
        <is>
          <t>126.000,00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=HYPERLINK("https://www.leilaoonline.net/lote/detalhe/283871", "11044")</f>
      </c>
      <c r="B55" s="4" t="s">
        <f>=HYPERLINK("https://www.leilaoonline.net/lote/detalhe/283871", " TRATOR VALTRA BH 180 4X4; ANO 2012. - FR505332. -  LOC. SANTA ADÉLIA/ SP")</f>
      </c>
      <c r="C55" s="4" t="inlineStr">
        <is>
          <t>Vendido</t>
        </is>
      </c>
      <c r="D55" s="4" t="inlineStr">
        <is>
          <t>45</t>
        </is>
      </c>
      <c r="E55" s="5" t="inlineStr">
        <is>
          <t>128.000,00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=HYPERLINK("https://www.leilaoonline.net/lote/detalhe/283866", "11045")</f>
      </c>
      <c r="B56" s="4" t="s">
        <f>=HYPERLINK("https://www.leilaoonline.net/lote/detalhe/283866", " TRATOR VALTRA BH 180 4X4; ANO 2012. - FR505347. -  LOC. SANTA ADÉLIA/ SP")</f>
      </c>
      <c r="C56" s="4" t="inlineStr">
        <is>
          <t>Vendido</t>
        </is>
      </c>
      <c r="D56" s="4" t="inlineStr">
        <is>
          <t>40</t>
        </is>
      </c>
      <c r="E56" s="5" t="inlineStr">
        <is>
          <t>122.000,00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=HYPERLINK("https://www.leilaoonline.net/lote/detalhe/283836", "11046")</f>
      </c>
      <c r="B57" s="4" t="s">
        <f>=HYPERLINK("https://www.leilaoonline.net/lote/detalhe/283836", " TRATOR VALTRA BH 180 4X4; ANO 2012. - FR505315. -  LOC. SANTA ADÉLIA/ SP")</f>
      </c>
      <c r="C57" s="4" t="inlineStr">
        <is>
          <t>Vendido</t>
        </is>
      </c>
      <c r="D57" s="4" t="inlineStr">
        <is>
          <t>37</t>
        </is>
      </c>
      <c r="E57" s="5" t="inlineStr">
        <is>
          <t>126.000,00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=HYPERLINK("https://www.leilaoonline.net/lote/detalhe/283816", "11047")</f>
      </c>
      <c r="B58" s="4" t="s">
        <f>=HYPERLINK("https://www.leilaoonline.net/lote/detalhe/283816", " VW GOL 1.0L MC4; ANO 2021/2022; BRANCA. - FR912316. - LOC. SANTA ADÉLIA/ SP")</f>
      </c>
      <c r="C58" s="4" t="inlineStr">
        <is>
          <t>Vendido</t>
        </is>
      </c>
      <c r="D58" s="4" t="inlineStr">
        <is>
          <t>17</t>
        </is>
      </c>
      <c r="E58" s="5" t="inlineStr">
        <is>
          <t>28.000,00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=HYPERLINK("https://www.leilaoonline.net/lote/detalhe/283862", "11048")</f>
      </c>
      <c r="B59" s="4" t="s">
        <f>=HYPERLINK("https://www.leilaoonline.net/lote/detalhe/283862", " FIAT STRADA ENDURANCE CS; ANO 2021/2022; BRANCA. - FR900419. - LOC. SANTA ADÉLIA/ SP")</f>
      </c>
      <c r="C59" s="4" t="inlineStr">
        <is>
          <t>Vendido</t>
        </is>
      </c>
      <c r="D59" s="4" t="inlineStr">
        <is>
          <t>25</t>
        </is>
      </c>
      <c r="E59" s="5" t="inlineStr">
        <is>
          <t>49.000,00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=HYPERLINK("https://www.leilaoonline.net/lote/detalhe/283854", "11049")</f>
      </c>
      <c r="B60" s="4" t="s">
        <f>=HYPERLINK("https://www.leilaoonline.net/lote/detalhe/283854", " TRATOR VALTRA BH 180 4X4; ANO 2012. - FR505313. - LOC. SANTA ADÉLIA/ SP")</f>
      </c>
      <c r="C60" s="4" t="inlineStr">
        <is>
          <t>Não vendido</t>
        </is>
      </c>
      <c r="D60" s="4" t="inlineStr">
        <is>
          <t>46</t>
        </is>
      </c>
      <c r="E60" s="5" t="inlineStr">
        <is>
          <t>131.000,00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=HYPERLINK("https://www.leilaoonline.net/lote/detalhe/283822", "11050")</f>
      </c>
      <c r="B61" s="4" t="s">
        <f>=HYPERLINK("https://www.leilaoonline.net/lote/detalhe/283822", " TRATOR VALTRA BH 180 4X4; ANO 2012. - FR505314. - LOC. SANTA ADÉLIA/ SP")</f>
      </c>
      <c r="C61" s="4" t="inlineStr">
        <is>
          <t>Vendido</t>
        </is>
      </c>
      <c r="D61" s="4" t="inlineStr">
        <is>
          <t>46</t>
        </is>
      </c>
      <c r="E61" s="5" t="inlineStr">
        <is>
          <t>130.000,00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=HYPERLINK("https://www.leilaoonline.net/lote/detalhe/283848", "11051")</f>
      </c>
      <c r="B62" s="4" t="s">
        <f>=HYPERLINK("https://www.leilaoonline.net/lote/detalhe/283848", " COLHEDORA JOHN DEERE CH 570 C/ E; ANO 2016. - FR704071. - LOC. SANTA ADÉLIA/ SP")</f>
      </c>
      <c r="C62" s="4" t="inlineStr">
        <is>
          <t>Vendido</t>
        </is>
      </c>
      <c r="D62" s="4" t="inlineStr">
        <is>
          <t>43</t>
        </is>
      </c>
      <c r="E62" s="5" t="inlineStr">
        <is>
          <t>144.000,00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=HYPERLINK("https://www.leilaoonline.net/lote/detalhe/283868", "11052")</f>
      </c>
      <c r="B63" s="4" t="s">
        <f>=HYPERLINK("https://www.leilaoonline.net/lote/detalhe/283868", " COLHEDORA JOHN DEERE 570 C/E. - FR704061. - (NÃO POSSUI ELEVADOR) - LOC. SANTA ADÉLIA/ SP")</f>
      </c>
      <c r="C63" s="4" t="inlineStr">
        <is>
          <t>Vendido</t>
        </is>
      </c>
      <c r="D63" s="4" t="inlineStr">
        <is>
          <t>48</t>
        </is>
      </c>
      <c r="E63" s="5" t="inlineStr">
        <is>
          <t>144.000,00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=HYPERLINK("https://www.leilaoonline.net/lote/detalhe/283817", "11053")</f>
      </c>
      <c r="B64" s="4" t="s">
        <f>=HYPERLINK("https://www.leilaoonline.net/lote/detalhe/283817", " ÔNIBUS MERCEDES BENZ CIFERAL TURQUESA U; ANO 2001/2001; BRANCA. - FR351797. - LOC. SANTA ADÉLIA/ SP")</f>
      </c>
      <c r="C64" s="4" t="inlineStr">
        <is>
          <t>Vendido</t>
        </is>
      </c>
      <c r="D64" s="4" t="inlineStr">
        <is>
          <t>25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=HYPERLINK("https://www.leilaoonline.net/lote/detalhe/283844", "11054")</f>
      </c>
      <c r="B65" s="4" t="s">
        <f>=HYPERLINK("https://www.leilaoonline.net/lote/detalhe/283844", " CAMINHÃO VOLVO VM260 6X4R; ANO 2007/2008; BRANCA. - FR313051. - LOC. SANTA ADÉLIA/ SP")</f>
      </c>
      <c r="C65" s="4" t="inlineStr">
        <is>
          <t>Não vendido</t>
        </is>
      </c>
      <c r="D65" s="4" t="inlineStr">
        <is>
          <t>85</t>
        </is>
      </c>
      <c r="E65" s="5" t="inlineStr">
        <is>
          <t>146.000,00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=HYPERLINK("https://www.leilaoonline.net/lote/detalhe/283863", "11055")</f>
      </c>
      <c r="B66" s="4" t="s">
        <f>=HYPERLINK("https://www.leilaoonline.net/lote/detalhe/283863", " CAMINHÃO VOLVO VM260 6X4R; ANO 2008/2009; BRANCA. - FR313063. -  LOC. SANTA ADÉLIA/ SP")</f>
      </c>
      <c r="C66" s="4" t="inlineStr">
        <is>
          <t>Vendido</t>
        </is>
      </c>
      <c r="D66" s="4" t="inlineStr">
        <is>
          <t>76</t>
        </is>
      </c>
      <c r="E66" s="5" t="inlineStr">
        <is>
          <t>135.000,00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=HYPERLINK("https://www.leilaoonline.net/lote/detalhe/283815", "11056")</f>
      </c>
      <c r="B67" s="4" t="s">
        <f>=HYPERLINK("https://www.leilaoonline.net/lote/detalhe/283815", " SULCADOR SERMAG; ANO 1997.- FR8270. - LOC. SANTA ADÉLIA/ SP")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=HYPERLINK("https://www.leilaoonline.net/lote/detalhe/283821", "11057")</f>
      </c>
      <c r="B68" s="4" t="s">
        <f>=HYPERLINK("https://www.leilaoonline.net/lote/detalhe/283821", " TAMPADOR DE CANA 3 LINHAS; ANO 2019. - FR8875. - LOC. SANTA ADÉLIA/ SP")</f>
      </c>
      <c r="C68" s="4" t="inlineStr">
        <is>
          <t>Vendido</t>
        </is>
      </c>
      <c r="D68" s="4" t="inlineStr">
        <is>
          <t>20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=HYPERLINK("https://www.leilaoonline.net/lote/detalhe/283811", "11058")</f>
      </c>
      <c r="B69" s="4" t="s">
        <f>=HYPERLINK("https://www.leilaoonline.net/lote/detalhe/283811", " TAMPADOR DE CANA 3 LINHAS; ANO 2019. - FR8874. -  LOC. SANTA ADÉLIA/ SP")</f>
      </c>
      <c r="C69" s="4" t="inlineStr">
        <is>
          <t>Vendido</t>
        </is>
      </c>
      <c r="D69" s="4" t="inlineStr">
        <is>
          <t>27</t>
        </is>
      </c>
      <c r="E69" s="5" t="inlineStr">
        <is>
          <t>9.250,00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=HYPERLINK("https://www.leilaoonline.net/lote/detalhe/283825", "11059")</f>
      </c>
      <c r="B70" s="4" t="s">
        <f>=HYPERLINK("https://www.leilaoonline.net/lote/detalhe/283825", " ROÇADEIRA; ANO 1999. - FR8242. - LOC. SANTA ADÉLIA/ SP")</f>
      </c>
      <c r="C70" s="4" t="inlineStr">
        <is>
          <t>Vendido</t>
        </is>
      </c>
      <c r="D70" s="4" t="inlineStr">
        <is>
          <t>10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=HYPERLINK("https://www.leilaoonline.net/lote/detalhe/283799", "11060")</f>
      </c>
      <c r="B71" s="4" t="s">
        <f>=HYPERLINK("https://www.leilaoonline.net/lote/detalhe/283799", " GRADE INTERM. 18X28X240; ANO 1999. - FR8155. - LOC. SANTA ADÉLIA/ SP")</f>
      </c>
      <c r="C71" s="4" t="inlineStr">
        <is>
          <t>Vendido</t>
        </is>
      </c>
      <c r="D71" s="4" t="inlineStr">
        <is>
          <t>30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=HYPERLINK("https://www.leilaoonline.net/lote/detalhe/283804", "11061")</f>
      </c>
      <c r="B72" s="4" t="s">
        <f>=HYPERLINK("https://www.leilaoonline.net/lote/detalhe/283804", " TAMPADOR DE CANA 3 LINHAS; ANO 2019. - FR8876 . - LOC. SANTA ADÉLIA/ SP")</f>
      </c>
      <c r="C72" s="4" t="inlineStr">
        <is>
          <t>Vendido</t>
        </is>
      </c>
      <c r="D72" s="4" t="inlineStr">
        <is>
          <t>30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=HYPERLINK("https://www.leilaoonline.net/lote/detalhe/283823", "11062")</f>
      </c>
      <c r="B73" s="4" t="s">
        <f>=HYPERLINK("https://www.leilaoonline.net/lote/detalhe/283823", " GRADE INTERM. 18X28X240; ANO 1999. - FR8150. - LOC. SANTA ADÉLIA/ SP")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16.000,00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=HYPERLINK("https://www.leilaoonline.net/lote/detalhe/283797", "11063")</f>
      </c>
      <c r="B74" s="4" t="s">
        <f>=HYPERLINK("https://www.leilaoonline.net/lote/detalhe/283797", " GRADE INTERM. 18X28X240; ANO 1999. - FR8148. - LOC. SANTA ADÉLIA/ SP")</f>
      </c>
      <c r="C74" s="4" t="inlineStr">
        <is>
          <t>Vendido</t>
        </is>
      </c>
      <c r="D74" s="4" t="inlineStr">
        <is>
          <t>42</t>
        </is>
      </c>
      <c r="E74" s="5" t="inlineStr">
        <is>
          <t>16.750,00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=HYPERLINK("https://www.leilaoonline.net/lote/detalhe/283832", "11064")</f>
      </c>
      <c r="B75" s="4" t="s">
        <f>=HYPERLINK("https://www.leilaoonline.net/lote/detalhe/283832", " CULTIVADOR SERMAG SRI 40; ANO 2000. - FR8084. - LOC. SANTA ADÉLIA/ SP")</f>
      </c>
      <c r="C75" s="4" t="inlineStr">
        <is>
          <t>Vendido</t>
        </is>
      </c>
      <c r="D75" s="4" t="inlineStr">
        <is>
          <t>7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=HYPERLINK("https://www.leilaoonline.net/lote/detalhe/283809", "11065")</f>
      </c>
      <c r="B76" s="4" t="s">
        <f>=HYPERLINK("https://www.leilaoonline.net/lote/detalhe/283809", " GRADE INTERM. 18X28X240; ANO 1999. - FR8151. - LOC. SANTA ADÉLIA/ SP")</f>
      </c>
      <c r="C76" s="4" t="inlineStr">
        <is>
          <t>Não vendido</t>
        </is>
      </c>
      <c r="D76" s="4" t="inlineStr">
        <is>
          <t>37</t>
        </is>
      </c>
      <c r="E76" s="5" t="inlineStr">
        <is>
          <t>15.750,00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=HYPERLINK("https://www.leilaoonline.net/lote/detalhe/283805", "11066")</f>
      </c>
      <c r="B77" s="4" t="s">
        <f>=HYPERLINK("https://www.leilaoonline.net/lote/detalhe/283805", " PULVERIZADOR (FABR. PRÓPRIA); ANO 2006. - FR8468. - LOC. SANTA ADÉLIA/ SP")</f>
      </c>
      <c r="C77" s="4" t="inlineStr">
        <is>
          <t>Vendido</t>
        </is>
      </c>
      <c r="D77" s="4" t="inlineStr">
        <is>
          <t>5</t>
        </is>
      </c>
      <c r="E77" s="5" t="inlineStr">
        <is>
          <t>3.750,00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=HYPERLINK("https://www.leilaoonline.net/lote/detalhe/283831", "11067")</f>
      </c>
      <c r="B78" s="4" t="s">
        <f>=HYPERLINK("https://www.leilaoonline.net/lote/detalhe/283831", " GRADE NIVELADORA 16X22X18; ANO 1999. - FR8159. - LOC. SANTA ADÉLIA/ SP")</f>
      </c>
      <c r="C78" s="4" t="inlineStr">
        <is>
          <t>Vendido</t>
        </is>
      </c>
      <c r="D78" s="4" t="inlineStr">
        <is>
          <t>46</t>
        </is>
      </c>
      <c r="E78" s="5" t="inlineStr">
        <is>
          <t>18.250,00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=HYPERLINK("https://www.leilaoonline.net/lote/detalhe/283829", "11068")</f>
      </c>
      <c r="B79" s="4" t="s">
        <f>=HYPERLINK("https://www.leilaoonline.net/lote/detalhe/283829", " SULCADOR (FAB. PRÓPRIA); ANO 2011. - FR8638. - LOC. SANTA ADÉLIA/ SP")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5.500,00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=HYPERLINK("https://www.leilaoonline.net/lote/detalhe/283813", "11069")</f>
      </c>
      <c r="B80" s="4" t="s">
        <f>=HYPERLINK("https://www.leilaoonline.net/lote/detalhe/283813", " STARPLAN - 5000 (PLAINA); ANO 2006. - FR8444. - LOC. SANTA ADÉLIA/ SP")</f>
      </c>
      <c r="C80" s="4" t="inlineStr">
        <is>
          <t>Vendido</t>
        </is>
      </c>
      <c r="D80" s="4" t="inlineStr">
        <is>
          <t>52</t>
        </is>
      </c>
      <c r="E80" s="5" t="inlineStr">
        <is>
          <t>33.250,00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=HYPERLINK("https://www.leilaoonline.net/lote/detalhe/283810", "11070")</f>
      </c>
      <c r="B81" s="4" t="s">
        <f>=HYPERLINK("https://www.leilaoonline.net/lote/detalhe/283810", " GRADE; ANO 1999. - FR8161. - LOC. SANTA ADÉLIA/ SP")</f>
      </c>
      <c r="C81" s="4" t="inlineStr">
        <is>
          <t>Vendido</t>
        </is>
      </c>
      <c r="D81" s="4" t="inlineStr">
        <is>
          <t>47</t>
        </is>
      </c>
      <c r="E81" s="5" t="inlineStr">
        <is>
          <t>27.000,00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=HYPERLINK("https://www.leilaoonline.net/lote/detalhe/283818", "11071")</f>
      </c>
      <c r="B82" s="4" t="s">
        <f>=HYPERLINK("https://www.leilaoonline.net/lote/detalhe/283818", " GRADE ARADORA 14X36X450 T; ANO 1999. - FR8156. - LOC. SANTA ADÉLIA/ SP")</f>
      </c>
      <c r="C82" s="4" t="inlineStr">
        <is>
          <t>Vendido</t>
        </is>
      </c>
      <c r="D82" s="4" t="inlineStr">
        <is>
          <t>17</t>
        </is>
      </c>
      <c r="E82" s="5" t="inlineStr">
        <is>
          <t>26.000,00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=HYPERLINK("https://www.leilaoonline.net/lote/detalhe/283826", "11072")</f>
      </c>
      <c r="B83" s="4" t="s">
        <f>=HYPERLINK("https://www.leilaoonline.net/lote/detalhe/283826", " SULCADOR; (FAB. PRÓPRIA); ANO 1999. - FR8299. - LOC. SANTA ADÉLIA/ SP")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=HYPERLINK("https://www.leilaoonline.net/lote/detalhe/283800", "11073")</f>
      </c>
      <c r="B84" s="4" t="s">
        <f>=HYPERLINK("https://www.leilaoonline.net/lote/detalhe/283800", " REBOQUE TANQUE (FAB. PRÓPRIA). - FR8827. - LOC. SANTA ADÉLIA/ SP")</f>
      </c>
      <c r="C84" s="4" t="inlineStr">
        <is>
          <t>Vendido</t>
        </is>
      </c>
      <c r="D84" s="4" t="inlineStr">
        <is>
          <t>8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=HYPERLINK("https://www.leilaoonline.net/lote/detalhe/283842", "11074")</f>
      </c>
      <c r="B85" s="4" t="s">
        <f>=HYPERLINK("https://www.leilaoonline.net/lote/detalhe/283842", " REBOQUE USINGA TAV 1E O1; ANO 2018/2018; AMARELA. - FR362806. - LOC. SANTA ADÉLIA/ SP")</f>
      </c>
      <c r="C85" s="4" t="inlineStr">
        <is>
          <t>Vendido</t>
        </is>
      </c>
      <c r="D85" s="4" t="inlineStr">
        <is>
          <t>23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=HYPERLINK("https://www.leilaoonline.net/lote/detalhe/283801", "11075")</f>
      </c>
      <c r="B86" s="4" t="s">
        <f>=HYPERLINK("https://www.leilaoonline.net/lote/detalhe/283801", " REBOQUE USINGA TAV 1E O1; ANO 2018/2018; AMARELA. - FR362803. - LOC. SANTA ADÉLIA/ SP")</f>
      </c>
      <c r="C86" s="4" t="inlineStr">
        <is>
          <t>Vendido</t>
        </is>
      </c>
      <c r="D86" s="4" t="inlineStr">
        <is>
          <t>22</t>
        </is>
      </c>
      <c r="E86" s="5" t="inlineStr">
        <is>
          <t>6.750,00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=HYPERLINK("https://www.leilaoonline.net/lote/detalhe/283802", "11076")</f>
      </c>
      <c r="B87" s="4" t="s">
        <f>=HYPERLINK("https://www.leilaoonline.net/lote/detalhe/283802", " GRADE ARAD. 32X34X360; ST; ANO 2007. - FR8545. - LOC. SANTA ADÉLIA/ SP")</f>
      </c>
      <c r="C87" s="4" t="inlineStr">
        <is>
          <t>Vendido</t>
        </is>
      </c>
      <c r="D87" s="4" t="inlineStr">
        <is>
          <t>51</t>
        </is>
      </c>
      <c r="E87" s="5" t="inlineStr">
        <is>
          <t>27.500,00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=HYPERLINK("https://www.leilaoonline.net/lote/detalhe/283814", "11077")</f>
      </c>
      <c r="B88" s="4" t="s">
        <f>=HYPERLINK("https://www.leilaoonline.net/lote/detalhe/283814", " GRADE ARAD. 32X34X360; ST; ANO 2007. - FR8544. - LOC. SANTA ADÉLIA/ SP")</f>
      </c>
      <c r="C88" s="4" t="inlineStr">
        <is>
          <t>Vendido</t>
        </is>
      </c>
      <c r="D88" s="4" t="inlineStr">
        <is>
          <t>38</t>
        </is>
      </c>
      <c r="E88" s="5" t="inlineStr">
        <is>
          <t>36.500,00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=HYPERLINK("https://www.leilaoonline.net/lote/detalhe/283824", "11078")</f>
      </c>
      <c r="B89" s="4" t="s">
        <f>=HYPERLINK("https://www.leilaoonline.net/lote/detalhe/283824", " STARA PAD 1000; ANO 2006. - FR8453. - LOC. SANTA ADÉLIA/ SP")</f>
      </c>
      <c r="C89" s="4" t="inlineStr">
        <is>
          <t>Vendido</t>
        </is>
      </c>
      <c r="D89" s="4" t="inlineStr">
        <is>
          <t>38</t>
        </is>
      </c>
      <c r="E89" s="5" t="inlineStr">
        <is>
          <t>19.000,00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=HYPERLINK("https://www.leilaoonline.net/lote/detalhe/283803", "11079")</f>
      </c>
      <c r="B90" s="4" t="s">
        <f>=HYPERLINK("https://www.leilaoonline.net/lote/detalhe/283803", " TANQUES DIVERSOS. S/FR. - LOC. SANTA ADÉLIA/ SP")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=HYPERLINK("https://www.leilaoonline.net/lote/detalhe/283795", "11080")</f>
      </c>
      <c r="B91" s="4" t="s">
        <f>=HYPERLINK("https://www.leilaoonline.net/lote/detalhe/283795", " 02 TANQUES SERMAG. - S/FR. - LOC. SANTA ADÉLIA/ 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=HYPERLINK("https://www.leilaoonline.net/lote/detalhe/283873", "11081")</f>
      </c>
      <c r="B92" s="4" t="s">
        <f>=HYPERLINK("https://www.leilaoonline.net/lote/detalhe/283873", " MOTO BOMBA MWM. - S/FR. - LOC. SANTA ADÉLIA/ SP")</f>
      </c>
      <c r="C92" s="4" t="inlineStr">
        <is>
          <t>Vendido</t>
        </is>
      </c>
      <c r="D92" s="4" t="inlineStr">
        <is>
          <t>36</t>
        </is>
      </c>
      <c r="E92" s="5" t="inlineStr">
        <is>
          <t>10.750,00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=HYPERLINK("https://www.leilaoonline.net/lote/detalhe/284127", "11082")</f>
      </c>
      <c r="B93" s="4" t="s">
        <f>=HYPERLINK("https://www.leilaoonline.net/lote/detalhe/284127", "LOTE COM APROXIMADAMENTE 450 TAMBORES VAZIOS - LOC. SANTA ADÉLIA/ SP")</f>
      </c>
      <c r="C93" s="4" t="inlineStr">
        <is>
          <t>Vendido</t>
        </is>
      </c>
      <c r="D93" s="4" t="inlineStr">
        <is>
          <t>18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=HYPERLINK("https://www.leilaoonline.net/lote/detalhe/284129", "11083")</f>
      </c>
      <c r="B94" s="4" t="s">
        <f>=HYPERLINK("https://www.leilaoonline.net/lote/detalhe/284129", "CULTIVADOR - FR8055. - LOC. SANTA ADÉLIA/ 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=HYPERLINK("https://www.leilaoonline.net/lote/detalhe/284130", "11084")</f>
      </c>
      <c r="B95" s="4" t="s">
        <f>=HYPERLINK("https://www.leilaoonline.net/lote/detalhe/284130", "SULCADOR 3 LINHAS (FAB. PRÓPRIA) - FR8854. - LOC. SANTA ADÉLIA/ SP")</f>
      </c>
      <c r="C95" s="4" t="inlineStr">
        <is>
          <t>Vendido</t>
        </is>
      </c>
      <c r="D95" s="4" t="inlineStr">
        <is>
          <t>13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=HYPERLINK("https://www.leilaoonline.net/lote/detalhe/284131", "11085")</f>
      </c>
      <c r="B96" s="4" t="s">
        <f>=HYPERLINK("https://www.leilaoonline.net/lote/detalhe/284131", "SULCADOR 3 LINHAS (FAB. PRÓPRIA) - FR8858. - LOC. SANTA ADÉLIA/ SP")</f>
      </c>
      <c r="C96" s="4" t="inlineStr">
        <is>
          <t>Vendido</t>
        </is>
      </c>
      <c r="D96" s="4" t="inlineStr">
        <is>
          <t>11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=HYPERLINK("https://www.leilaoonline.net/lote/detalhe/284132", "11086")</f>
      </c>
      <c r="B97" s="4" t="s">
        <f>=HYPERLINK("https://www.leilaoonline.net/lote/detalhe/284132", "TORNO NARDINI - ND325 - LOC. SANTA ADÉLIA/ SP")</f>
      </c>
      <c r="C97" s="4" t="inlineStr">
        <is>
          <t>Vendido</t>
        </is>
      </c>
      <c r="D97" s="4" t="inlineStr">
        <is>
          <t>27</t>
        </is>
      </c>
      <c r="E97" s="5" t="inlineStr">
        <is>
          <t>52.000,00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=HYPERLINK("https://www.leilaoonline.net/lote/detalhe/284133", "11087")</f>
      </c>
      <c r="B98" s="4" t="s">
        <f>=HYPERLINK("https://www.leilaoonline.net/lote/detalhe/284133", "RODAS DIVERSAS. - VEJA DESCRITIVO DE ITENS. -  LOC. SANTA ADÉLIA/ SP")</f>
      </c>
      <c r="C98" s="4" t="inlineStr">
        <is>
          <t>Vendido</t>
        </is>
      </c>
      <c r="D98" s="4" t="inlineStr">
        <is>
          <t>32</t>
        </is>
      </c>
      <c r="E98" s="5" t="inlineStr">
        <is>
          <t>23.000,00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=HYPERLINK("https://www.leilaoonline.net/lote/detalhe/284134", "11088")</f>
      </c>
      <c r="B99" s="4" t="s">
        <f>=HYPERLINK("https://www.leilaoonline.net/lote/detalhe/284134", "TORNO NARDINI. - LOC. SANTA ADÉLIA/ SP")</f>
      </c>
      <c r="C99" s="4" t="inlineStr">
        <is>
          <t>Vendido</t>
        </is>
      </c>
      <c r="D99" s="4" t="inlineStr">
        <is>
          <t>30</t>
        </is>
      </c>
      <c r="E99" s="5" t="inlineStr">
        <is>
          <t>46.500,00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=HYPERLINK("https://www.leilaoonline.net/lote/detalhe/285279", "12000")</f>
      </c>
      <c r="B100" s="4" t="s">
        <f>=HYPERLINK("https://www.leilaoonline.net/lote/detalhe/285279", "02 CONJUNTOS DE EMBREAGEM TRANSMISSÃO; (PEÇAS NOVAS); VEJA DESCRITIVO DE ITENS; (CAIXA  A). - LOC. SANTA ADÉLIA/ SP ")</f>
      </c>
      <c r="C100" s="4" t="inlineStr">
        <is>
          <t>Vendido</t>
        </is>
      </c>
      <c r="D100" s="4" t="inlineStr">
        <is>
          <t>31</t>
        </is>
      </c>
      <c r="E100" s="5" t="inlineStr">
        <is>
          <t>4.100,00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=HYPERLINK("https://www.leilaoonline.net/lote/detalhe/285224", "12001")</f>
      </c>
      <c r="B101" s="4" t="s">
        <f>=HYPERLINK("https://www.leilaoonline.net/lote/detalhe/285224", "ITENS DIVERSOS - BOMBAS DE ÓLEO; TRAVA COMPARTIMENTOS; LUVAS CAMBIO E OUTROS; (PEÇAS NOVAS). - (APROX. 163 ITENS); (CAIXA B). - VEJA DESCRITIVO DE ITENS . -  LOC. SANTA ADÉLIA/ SP")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1.800,00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=HYPERLINK("https://www.leilaoonline.net/lote/detalhe/285225", "12002")</f>
      </c>
      <c r="B102" s="4" t="s">
        <f>=HYPERLINK("https://www.leilaoonline.net/lote/detalhe/285225", "ITENS DIVERSOS - RETENTOR EIXO FREIO; VENTOINHA ALTERNADOR E OUTROS. -(PEÇAS NOVAS); (APROX. 522 ITENS); (CAIXA C). - VEJA DESCRITIVO DE ITENS. - LOC. SANTA ADÉLIA/ SP")</f>
      </c>
      <c r="C102" s="4" t="inlineStr">
        <is>
          <t>Não vendido</t>
        </is>
      </c>
      <c r="D102" s="4" t="inlineStr">
        <is>
          <t>27</t>
        </is>
      </c>
      <c r="E102" s="5" t="inlineStr">
        <is>
          <t>4.800,00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=HYPERLINK("https://www.leilaoonline.net/lote/detalhe/285226", "12003")</f>
      </c>
      <c r="B103" s="4" t="s">
        <f>=HYPERLINK("https://www.leilaoonline.net/lote/detalhe/285226", "ITENS DIVERSOS - PINOS TRAVAMENTO; FILTRO DE ÓLEO; ROLAMENTOS CH5P 9651; (PEÇAS NOVAS); (APROX. 942 ITENS); (CAIXA D). - VEJA DESCRITIVO DE ITENS. -  LOC. SANTA ADÉLIA/ SP")</f>
      </c>
      <c r="C103" s="4" t="inlineStr">
        <is>
          <t>Não vendido</t>
        </is>
      </c>
      <c r="D103" s="4" t="inlineStr">
        <is>
          <t>30</t>
        </is>
      </c>
      <c r="E103" s="5" t="inlineStr">
        <is>
          <t>5.600,00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=HYPERLINK("https://www.leilaoonline.net/lote/detalhe/285227", "12004")</f>
      </c>
      <c r="B104" s="4" t="s">
        <f>=HYPERLINK("https://www.leilaoonline.net/lote/detalhe/285227", "ITENS DIVERSOS - HASTES DIREÇÃO DIANTEIRA; JUNTA TAMPA VALVULA; ANEL BOMBA; (PEÇAS NOVAS); ( APROX. 762 ITENS). - (CAIXA E). - VEJA DESCRITIVO DE ITENS. - LOC. SANTA ADÉLIA/ SP")</f>
      </c>
      <c r="C104" s="4" t="inlineStr">
        <is>
          <t>Vendido</t>
        </is>
      </c>
      <c r="D104" s="4" t="inlineStr">
        <is>
          <t>21</t>
        </is>
      </c>
      <c r="E104" s="5" t="inlineStr">
        <is>
          <t>3.100,01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=HYPERLINK("https://www.leilaoonline.net/lote/detalhe/285228", "12005")</f>
      </c>
      <c r="B105" s="4" t="s">
        <f>=HYPERLINK("https://www.leilaoonline.net/lote/detalhe/285228", "ITENS DIVERSOS - TERMINAL 3/4"X90º METALQUIP 38190-16-12; (PEÇAS NOVAS); (APROX. 438 ITENS). - (CAIXA F). - VEJA DESCRITIVO DE ITENS . - LOC. SANTA ADÉLIA/ SP")</f>
      </c>
      <c r="C105" s="4" t="inlineStr">
        <is>
          <t>Vendido</t>
        </is>
      </c>
      <c r="D105" s="4" t="inlineStr">
        <is>
          <t>14</t>
        </is>
      </c>
      <c r="E105" s="5" t="inlineStr">
        <is>
          <t>2.400,00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=HYPERLINK("https://www.leilaoonline.net/lote/detalhe/285280", "12006")</f>
      </c>
      <c r="B106" s="4" t="s">
        <f>=HYPERLINK("https://www.leilaoonline.net/lote/detalhe/285280", "ITENS DIVERSOS - FILTROS HIDRÁULICOS; AMORTECEDORES DIANTEIRO; PLACA DE MOTOR E OUTROS;(PEÇAS NOVAS); (APROX. 210 ITENS). - (CAIXA G). - VEJA DESCRITIVO DE ITENS. - LOC. SANTA ADÉLIA/ SP")</f>
      </c>
      <c r="C106" s="4" t="inlineStr">
        <is>
          <t>Não vendido</t>
        </is>
      </c>
      <c r="D106" s="4" t="inlineStr">
        <is>
          <t>10</t>
        </is>
      </c>
      <c r="E106" s="5" t="inlineStr">
        <is>
          <t>1.700,00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=HYPERLINK("https://www.leilaoonline.net/lote/detalhe/285231", "12007")</f>
      </c>
      <c r="B107" s="4" t="s">
        <f>=HYPERLINK("https://www.leilaoonline.net/lote/detalhe/285231", "ITENS DIVERSOS - MOLAS DIANTEIRAS; CONJUNTO DE EMBREAGEM E OUTROS;(PEÇAS NOVAS); (APROX. 264 ITENS);(CAIXA H). - VEJA DESCRITIVO DE ITENS. - LOC. SANTA ADÉLIA/ SP")</f>
      </c>
      <c r="C107" s="4" t="inlineStr">
        <is>
          <t>Vendido</t>
        </is>
      </c>
      <c r="D107" s="4" t="inlineStr">
        <is>
          <t>15</t>
        </is>
      </c>
      <c r="E107" s="5" t="inlineStr">
        <is>
          <t>1.900,01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=HYPERLINK("https://www.leilaoonline.net/lote/detalhe/285281", "12008")</f>
      </c>
      <c r="B108" s="4" t="s">
        <f>=HYPERLINK("https://www.leilaoonline.net/lote/detalhe/285281", "ITENS DIVERSOS - ROLAMENTOS DE BOMBAS TRANSMISSÃO; INTERRUPTOR ELETRONICO E OUTROS;( PEÇAS NOVAS); ( APROX. 131 ITENS); (CAIXA I). - VEJA DESCRITIVO DE ITENS. - LOC. SANTA ADÉLIA/ SP")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1.000,01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=HYPERLINK("https://www.leilaoonline.net/lote/detalhe/285282", "12009")</f>
      </c>
      <c r="B109" s="4" t="s">
        <f>=HYPERLINK("https://www.leilaoonline.net/lote/detalhe/285282", "ITENS DIVERSOS - FECHADURA PORTA CABINA; RETENTOR EIXO E OUTROS; (PEÇAS NOVAS); (APROX. 755 ITENS); (CAIXA J). - VEJA DESCRITO DE ITENS. - LOC. SANTA ADÉLIA/ SP")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2.900,00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=HYPERLINK("https://www.leilaoonline.net/lote/detalhe/285283", "12010")</f>
      </c>
      <c r="B110" s="4" t="s">
        <f>=HYPERLINK("https://www.leilaoonline.net/lote/detalhe/285283", "ELEMENTO FILTRO AR; FILTRO DE AR INTERNO; (PEÇAS NOVAS); (APROX. 13 ITENS). - (CAIXA K). - VEJA DESCRITIVO DE ITENS . - LOC. SANTA ADÉLIA/ SP")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=HYPERLINK("https://www.leilaoonline.net/lote/detalhe/285285", "12011")</f>
      </c>
      <c r="B111" s="4" t="s">
        <f>=HYPERLINK("https://www.leilaoonline.net/lote/detalhe/285285", "ITENS DIVERSOS - PLACA RETIFICADORA ALTERNADOR; PARAFUSOS DE ESTEIRA  E OUTROS; (PEÇAS NOVAS); (APROX. 728 ITENS). - (CAIXA  L). - VEJA DESCRITIVO DE ITENS. - LOC. SANTA ADÉLIA/ SP")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2.400,01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=HYPERLINK("https://www.leilaoonline.net/lote/detalhe/285286", "12012")</f>
      </c>
      <c r="B112" s="4" t="s">
        <f>=HYPERLINK("https://www.leilaoonline.net/lote/detalhe/285286", "ITENS DIVERSOS - EIXO MOTOR HIDRAULICO; MOTOR DE PARTIDA E OUTROS; (PEÇAS NOVAS); (APROX. 18 ITENS); (CAIXA M). - VEJA DESCRITIVO DE ITENS. - LOC. SANTA ADÉLIA/ SP")</f>
      </c>
      <c r="C112" s="4" t="inlineStr">
        <is>
          <t>Vendido</t>
        </is>
      </c>
      <c r="D112" s="4" t="inlineStr">
        <is>
          <t>28</t>
        </is>
      </c>
      <c r="E112" s="5" t="inlineStr">
        <is>
          <t>4.200,00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=HYPERLINK("https://www.leilaoonline.net/lote/detalhe/285287", "12013")</f>
      </c>
      <c r="B113" s="4" t="s">
        <f>=HYPERLINK("https://www.leilaoonline.net/lote/detalhe/285287", "ITENS DIVERSOS - ACOPLAMENTOS ROLOS PICADOR; CABEÇOTE DE FILTRO E OUTROS; (PEÇAS NOVAS); (APROX. 88 ITENS); (CAIXA  N). - VEJA DESCRITIVO DE ITENS. - LOC. SANTA ADÉLIA/ SP")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1.400,00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=HYPERLINK("https://www.leilaoonline.net/lote/detalhe/285288", "12014")</f>
      </c>
      <c r="B114" s="4" t="s">
        <f>=HYPERLINK("https://www.leilaoonline.net/lote/detalhe/285288", "ITENS DIVERSOS - VALVULAS HIDROVACUO; BOMBA COMBUSTIVEL; REATOR ELETRONICO E OUTROS; (PEÇAS NOVAS);  (APROX. 1058 ITENS); (CAIXA O). - VEJA DESCRITIVO DE ITENS. - LOC. SANTA ADÉLIA/ SP")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=HYPERLINK("https://www.leilaoonline.net/lote/detalhe/285338", "12015")</f>
      </c>
      <c r="B115" s="4" t="s">
        <f>=HYPERLINK("https://www.leilaoonline.net/lote/detalhe/285338", "ITENS DIVERSOS - LANTERNA SETA DIANTEIRA; CONJUNTO REPARO; BOBINA DE MOTOR E OUTROS; (PEÇAS NOVAS); (APROX. 141 ITENS);(CAIXA P); VEJA DESCRITIVO DE IITENS . - LOC.  SANTA ADÉLIA/ SP")</f>
      </c>
      <c r="C115" s="4" t="inlineStr">
        <is>
          <t>Vendido</t>
        </is>
      </c>
      <c r="D115" s="4" t="inlineStr">
        <is>
          <t>30</t>
        </is>
      </c>
      <c r="E115" s="5" t="inlineStr">
        <is>
          <t>3.100,00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=HYPERLINK("https://www.leilaoonline.net/lote/detalhe/285339", "12016")</f>
      </c>
      <c r="B116" s="4" t="s">
        <f>=HYPERLINK("https://www.leilaoonline.net/lote/detalhe/285339", "ITENS DIVERSOS - TUBO INTERCOOLER MOTOR; ROLETE DIVISOR E OUTROS; (PEÇAS NOVAS); (APROX. 32 ITENS); (CAIXA Q); VEJA DESCRITIVO DE ITENS. - LOC. SANTA ADÉLIA/ SP")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800,01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=HYPERLINK("https://www.leilaoonline.net/lote/detalhe/285340", "12017")</f>
      </c>
      <c r="B117" s="4" t="s">
        <f>=HYPERLINK("https://www.leilaoonline.net/lote/detalhe/285340", "ITENS DIVERSOS - POLIA ALTERNADOR MOTOR; ENGRENAGEM PLANETÁRIO E OUTROS; (PEÇAS NOVAS); (APROX. 837 ITENS); (CAIXA R); VEJA DESCRITIVO DE ITENS. - LOC. SANTA ADÉLIA/ SP")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7.300,00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=HYPERLINK("https://www.leilaoonline.net/lote/detalhe/285341", "12018")</f>
      </c>
      <c r="B118" s="4" t="s">
        <f>=HYPERLINK("https://www.leilaoonline.net/lote/detalhe/285341", "ITENS DIVERSOS - CABEÇOTE MOTOR CASE; EIXO BOMBA DE CARGA E OUTROS; (PEÇAS NOVAS); (APROX. 625 ITENS); (CAIXA S); VEJA DESCRITIVO DE ITENS. - LOC. SANTA ADÉLIA/ SP")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3.500,00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=HYPERLINK("https://www.leilaoonline.net/lote/detalhe/285342", "12019")</f>
      </c>
      <c r="B119" s="4" t="s">
        <f>=HYPERLINK("https://www.leilaoonline.net/lote/detalhe/285342", "ITENS DIVERSOS - FILTRO DE AR EXTERNO; ROLAMENTOS PEQ.CUBO; BOBINA DE VALVULAS E OUTROS; (PEÇAS NOVAS); (APROX. 1097 ITENS); (CAIXA T); VEJA DESCRITIVO DE ITENS. - LOC. SANTA ADÉLIA/ SP")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3.000,01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=HYPERLINK("https://www.leilaoonline.net/lote/detalhe/285343", "12020")</f>
      </c>
      <c r="B120" s="4" t="s">
        <f>=HYPERLINK("https://www.leilaoonline.net/lote/detalhe/285343", "ITENS DIVERSOS - RADIADOR; EVAPORADOR A/C CHALLENGER; ENGRENAGEM PLANTADEIRA  E OUTROS; (PEÇAS NOVAS); (APROX. 538 ITENS); (CAIXA V); VEJA DESCRITIVO DE ITENS. - LOC. SANTA ADÉLIA/ SP")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3.400,00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=HYPERLINK("https://www.leilaoonline.net/lote/detalhe/285344", "12021")</f>
      </c>
      <c r="B121" s="4" t="s">
        <f>=HYPERLINK("https://www.leilaoonline.net/lote/detalhe/285344", "ITENS DIVERSOS - RETENTOR TAMPA ENGRENAGEM; JUNTA CABEÇOTE E OUTROS; (PEÇAS NOVAS); (APROX. 437 ITENS); (CAIXA W); VEJA DESCRITIVO DE ITENS. - LOC. SANTA ADÉLIA/ SP")</f>
      </c>
      <c r="C121" s="4" t="inlineStr">
        <is>
          <t>Vendido</t>
        </is>
      </c>
      <c r="D121" s="4" t="inlineStr">
        <is>
          <t>8</t>
        </is>
      </c>
      <c r="E121" s="5" t="inlineStr">
        <is>
          <t>1.200,00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=HYPERLINK("https://www.leilaoonline.net/lote/detalhe/285345", "12022")</f>
      </c>
      <c r="B122" s="4" t="s">
        <f>=HYPERLINK("https://www.leilaoonline.net/lote/detalhe/285345", "ITENS DIVERSOS - FLANGE MOTOR HIDRÁULICO; ROLAMENTO 7700; INTERRUPTOR ESTEIRA E OUTROS; (PEÇAS NOVAS); (APROX. 100 ITENS); (CAIXA X); VEJA DESCRITIVO DE ITENS. - LOC. SANTA ADÉLIA/ SP")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=HYPERLINK("https://www.leilaoonline.net/lote/detalhe/285346", "12023")</f>
      </c>
      <c r="B123" s="4" t="s">
        <f>=HYPERLINK("https://www.leilaoonline.net/lote/detalhe/285346", "ITENS DIVERSOS - REPARO CAMECO; ADAPTADOR CAIXA ENGRENAGEM  E OUTROS; (PEÇAS NOVAS); (APROX. 182 ITENS); (CAIXA Y); VEJA DESCRITIVO DE ITENS. - LOC. SANTA ADÉLIA/ SP")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=HYPERLINK("https://www.leilaoonline.net/lote/detalhe/285347", "12024")</f>
      </c>
      <c r="B124" s="4" t="s">
        <f>=HYPERLINK("https://www.leilaoonline.net/lote/detalhe/285347", "ITENS DIVERSOS - BUCHA CARREG. SANTAL; ENGRENAGEM ACIONAMENTO  E OUTROS; (PEÇAS NOVAS); (APROX. 401 ITENS); (CAIXA Z); VEJA DESCRITIVO DE ITENS. - LOC. SANTA ADÉLIA/ SP")</f>
      </c>
      <c r="C124" s="4" t="inlineStr">
        <is>
          <t>Não vendido</t>
        </is>
      </c>
      <c r="D124" s="4" t="inlineStr">
        <is>
          <t>9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=HYPERLINK("https://www.leilaoonline.net/lote/detalhe/285394", "12025")</f>
      </c>
      <c r="B125" s="4" t="s">
        <f>=HYPERLINK("https://www.leilaoonline.net/lote/detalhe/285394", "ITENS DIVERSOS - ARRUELA CAMBIO EATON; GARFO CAMBIO; ENGRENAGEM CAIXA CAMBIO E OUTROS; (PEÇAS NOVAS); (APROX. 370 ITENS); (CAIXA AA); VEJA DESCRITIVO DE ITENS. - LOC. SANTA ADÉLIA/ SP")</f>
      </c>
      <c r="C125" s="4" t="inlineStr">
        <is>
          <t>Vendido</t>
        </is>
      </c>
      <c r="D125" s="4" t="inlineStr">
        <is>
          <t>28</t>
        </is>
      </c>
      <c r="E125" s="5" t="inlineStr">
        <is>
          <t>4.900,00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=HYPERLINK("https://www.leilaoonline.net/lote/detalhe/285395", "12026")</f>
      </c>
      <c r="B126" s="4" t="s">
        <f>=HYPERLINK("https://www.leilaoonline.net/lote/detalhe/285395", "ITENS DIVERSOS - CILINDRO CAMBIO EATON; AMORTECEDOR GRADE; ANEL VEDAÇÃO E OUTROS; (PEÇAS NOVAS); (APROX. 1684 ITENS); (CAIXA AB); VEJA DESCRITIVO DE ITENS. - LOC. SANTA ADÉLIA/ SP")</f>
      </c>
      <c r="C126" s="4" t="inlineStr">
        <is>
          <t>Vendido</t>
        </is>
      </c>
      <c r="D126" s="4" t="inlineStr">
        <is>
          <t>32</t>
        </is>
      </c>
      <c r="E126" s="5" t="inlineStr">
        <is>
          <t>5.600,00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=HYPERLINK("https://www.leilaoonline.net/lote/detalhe/285396", "12027")</f>
      </c>
      <c r="B127" s="4" t="s">
        <f>=HYPERLINK("https://www.leilaoonline.net/lote/detalhe/285396", "ITENS DIVERSOS - GRAMPO MOLA DIANTEIRA; PINO TRAVA; EIXO ESTICADOR CORREIRA E OUTROS; (PEÇAS NOVAS); (APROX. 146 ITENS); (CAIXA AC); VEJA DESCRITIVO DE ITENS. - LOC. SANTA ADÉLIA/ SP")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=HYPERLINK("https://www.leilaoonline.net/lote/detalhe/285397", "12028")</f>
      </c>
      <c r="B128" s="4" t="s">
        <f>=HYPERLINK("https://www.leilaoonline.net/lote/detalhe/285397", "ITENS DIVERSOS - ENGRENAGEM PINHÃO DIVISOR; TAMPA VALVULA; KITS AMORTECEDOR E OUTROS; (PEÇAS NOVAS); (APROX. 213 ITENS); (CAIXA AD); VEJA DESCRITIVO DE ITENS. - LOC. SANTA ADÉLIA/ SP")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=HYPERLINK("https://www.leilaoonline.net/lote/detalhe/285398", "12029")</f>
      </c>
      <c r="B129" s="4" t="s">
        <f>=HYPERLINK("https://www.leilaoonline.net/lote/detalhe/285398", "ITENS DIVERSOS - RETENTOR MANCAL TRAS. MOTOR DS11; ROLAMENTOS BERCO BOMBA  E OUTROS; (PEÇAS NOVAS); (APROX. 638 ITENS); (CAIXA AE); VEJA DESCRITIVO DE ITENS. - LOC. SANTA ADÉLIA/ SP")</f>
      </c>
      <c r="C129" s="4" t="inlineStr">
        <is>
          <t>Vendido</t>
        </is>
      </c>
      <c r="D129" s="4" t="inlineStr">
        <is>
          <t>13</t>
        </is>
      </c>
      <c r="E129" s="5" t="inlineStr">
        <is>
          <t>2.400,01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=HYPERLINK("https://www.leilaoonline.net/lote/detalhe/285399", "12030")</f>
      </c>
      <c r="B130" s="4" t="s">
        <f>=HYPERLINK("https://www.leilaoonline.net/lote/detalhe/285399", "ITENS DIVERSOS - BARRA TORÇAO; LAMPADA FLUORESC.; COXIM CABINE E OUTROS; (PEÇAS NOVAS); (APROX. 396 ITENS); (CAIXA AF); VEJA DESCRITIVO DE ITENS. - LOC. SANTA ADÉLIA/ SP")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=HYPERLINK("https://www.leilaoonline.net/lote/detalhe/285400", "12031")</f>
      </c>
      <c r="B131" s="4" t="s">
        <f>=HYPERLINK("https://www.leilaoonline.net/lote/detalhe/285400", "ITENS DIVERSOS - BOMBA INJETORA; JUNTA TURBINA 10MM; LONA TRUCK; E OUTROS; (PEÇAS NOVAS); (APROX. 200 ITENS); (CAIXA AG); VEJA DESCRITIVO DE ITENS. - LOC. SANTA ADÉLIA/ SP")</f>
      </c>
      <c r="C131" s="4" t="inlineStr">
        <is>
          <t>Vendido</t>
        </is>
      </c>
      <c r="D131" s="4" t="inlineStr">
        <is>
          <t>34</t>
        </is>
      </c>
      <c r="E131" s="5" t="inlineStr">
        <is>
          <t>5.900,00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=HYPERLINK("https://www.leilaoonline.net/lote/detalhe/285401", "12032")</f>
      </c>
      <c r="B132" s="4" t="s">
        <f>=HYPERLINK("https://www.leilaoonline.net/lote/detalhe/285401", "PNEUS DIVERSOS; (PEÇAS NOVAS); (APROX.18 ITENS); (CAIXA AH); VEJA DESCRITIVO DE ITENS. - LOC. SANTA ADÉLIA/ SP")</f>
      </c>
      <c r="C132" s="4" t="inlineStr">
        <is>
          <t>Vendido</t>
        </is>
      </c>
      <c r="D132" s="4" t="inlineStr">
        <is>
          <t>42</t>
        </is>
      </c>
      <c r="E132" s="5" t="inlineStr">
        <is>
          <t>9.900,00</t>
        </is>
      </c>
      <c r="F132" s="4" t="inlineStr">
        <is>
          <t>300.00</t>
        </is>
      </c>
    </row>
    <row collapsed="false" customFormat="false" customHeight="false" hidden="false" ht="12.1" outlineLevel="0" r="133">
      <c r="A133" s="5" t="s">
        <f>=HYPERLINK("https://www.leilaoonline.net/lote/detalhe/285402", "12033")</f>
      </c>
      <c r="B133" s="4" t="s">
        <f>=HYPERLINK("https://www.leilaoonline.net/lote/detalhe/285402", "ITENS DIVERSOS - ROLAMENTOS CAMBIO EATON; BUCHA BARRA; ANEL ROSCADO  E OUTROS; (PEÇAS NOVAS); (APROX.1020 ITENS); (CAIXA AI); VEJA DESCRITIVO DE ITENS. - LOC. SANTA ADÉLIA/ SP")</f>
      </c>
      <c r="C133" s="4" t="inlineStr">
        <is>
          <t>Vendido</t>
        </is>
      </c>
      <c r="D133" s="4" t="inlineStr">
        <is>
          <t>23</t>
        </is>
      </c>
      <c r="E133" s="5" t="inlineStr">
        <is>
          <t>4.900,00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=HYPERLINK("https://www.leilaoonline.net/lote/detalhe/285403", "12034")</f>
      </c>
      <c r="B134" s="4" t="s">
        <f>=HYPERLINK("https://www.leilaoonline.net/lote/detalhe/285403", "ITENS DIVERSOS - CINTA FIXAÇÃO VOLVO; MOLA PNEUMATICA; RADIADOR INTERCOOLER E OUTROS; (PEÇAS NOVAS); (APROX. 51 ITENS); (CAIXA AJ); VEJA DESCRITIVO DE ITENS. - LOC. SANTA ADÉLIA/ SP")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4.300,00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=HYPERLINK("https://www.leilaoonline.net/lote/detalhe/285404", "12035")</f>
      </c>
      <c r="B135" s="4" t="s">
        <f>=HYPERLINK("https://www.leilaoonline.net/lote/detalhe/285404", "ITENS DIVERSOS - ROLAMENTOS, MANCAIS , ANEIS, BUCHAS , PARAFUSOS,  E OUTROS; (PEÇAS NOVAS); (APROX. 4514 ITENS); (CAIXA AK); VEJA DESCRITIVO DE ITENS. - LOC. SANTA ADÉLIA/ SP")</f>
      </c>
      <c r="C135" s="4" t="inlineStr">
        <is>
          <t>Vendido</t>
        </is>
      </c>
      <c r="D135" s="4" t="inlineStr">
        <is>
          <t>43</t>
        </is>
      </c>
      <c r="E135" s="5" t="inlineStr">
        <is>
          <t>14.100,00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=HYPERLINK("https://www.leilaoonline.net/lote/detalhe/285405", "12036")</f>
      </c>
      <c r="B136" s="4" t="s">
        <f>=HYPERLINK("https://www.leilaoonline.net/lote/detalhe/285405", "ITENS DIVERSOS - EIXO TURBINA IRRIGABRASIOL; CARCAÇA DIANTEIRA; LIXA SECO E OUTROS; (PEÇAS NOVAS); (APROX. 432 ITENS); (CAIXA AL); VEJA DESCRITIVO DE ITENS. - LOC. SANTA ADÉLIA/ SP")</f>
      </c>
      <c r="C136" s="4" t="inlineStr">
        <is>
          <t>Vendido</t>
        </is>
      </c>
      <c r="D136" s="4" t="inlineStr">
        <is>
          <t>11</t>
        </is>
      </c>
      <c r="E136" s="5" t="inlineStr">
        <is>
          <t>2.000,00</t>
        </is>
      </c>
      <c r="F1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2026-06-28T17:01:32.00Z</dcterms:created>
  <dc:creator>Tellks Tecnologia</dc:creator>
  <cp:revision>0</cp:revision>
</cp:coreProperties>
</file>