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TRATORES JD * REBOQUES * TRANSBORDOS * ELETRODOS * ROLAMENTOS * PECAS * EQUIPAMENTOS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16/09/2025 10:30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Gustavo Rossi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=HYPERLINK("https://www.leilaoonline.net/lote/detalhe/297203", "001")</f>
      </c>
      <c r="B11" s="4" t="s">
        <f>=HYPERLINK("https://www.leilaoonline.net/lote/detalhe/297203", " Trator jonh deere modelo 7185j - Atenção: Não funcionando")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65.000,00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=HYPERLINK("https://www.leilaoonline.net/lote/detalhe/297212", "003")</f>
      </c>
      <c r="B12" s="4" t="s">
        <f>=HYPERLINK("https://www.leilaoonline.net/lote/detalhe/297212", "  Pá carregadeira caterpilar modelo 938H - sem motor")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45.000,00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=HYPERLINK("https://www.leilaoonline.net/lote/detalhe/297223", "004")</f>
      </c>
      <c r="B13" s="4" t="s">
        <f>=HYPERLINK("https://www.leilaoonline.net/lote/detalhe/297223", " Aproximadamente 21 pneus agrícolas de diversos tamanho e medidas 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30.000,00</t>
        </is>
      </c>
      <c r="F13" s="4" t="inlineStr">
        <is>
          <t>500.00</t>
        </is>
      </c>
    </row>
    <row collapsed="false" customFormat="false" customHeight="false" hidden="false" ht="12.1" outlineLevel="0" r="14">
      <c r="A14" s="5" t="s">
        <f>=HYPERLINK("https://www.leilaoonline.net/lote/detalhe/297215", "006")</f>
      </c>
      <c r="B14" s="4" t="s">
        <f>=HYPERLINK("https://www.leilaoonline.net/lote/detalhe/297215", " Lote de automação")</f>
      </c>
      <c r="C14" s="4" t="inlineStr">
        <is>
          <t>Não vendido</t>
        </is>
      </c>
      <c r="D14" s="4" t="inlineStr">
        <is>
          <t>0</t>
        </is>
      </c>
      <c r="E14" s="5" t="inlineStr">
        <is>
          <t>600,00</t>
        </is>
      </c>
      <c r="F14" s="4" t="inlineStr">
        <is>
          <t>100.00</t>
        </is>
      </c>
    </row>
    <row collapsed="false" customFormat="false" customHeight="false" hidden="false" ht="12.1" outlineLevel="0" r="15">
      <c r="A15" s="5" t="s">
        <f>=HYPERLINK("https://www.leilaoonline.net/lote/detalhe/297211", "007")</f>
      </c>
      <c r="B15" s="4" t="s">
        <f>=HYPERLINK("https://www.leilaoonline.net/lote/detalhe/297211", " Lote de automação")</f>
      </c>
      <c r="C15" s="4" t="inlineStr">
        <is>
          <t>Não vendido</t>
        </is>
      </c>
      <c r="D15" s="4" t="inlineStr">
        <is>
          <t>0</t>
        </is>
      </c>
      <c r="E15" s="5" t="inlineStr">
        <is>
          <t>600,00</t>
        </is>
      </c>
      <c r="F15" s="4" t="inlineStr">
        <is>
          <t>100.00</t>
        </is>
      </c>
    </row>
    <row collapsed="false" customFormat="false" customHeight="false" hidden="false" ht="12.1" outlineLevel="0" r="16">
      <c r="A16" s="5" t="s">
        <f>=HYPERLINK("https://www.leilaoonline.net/lote/detalhe/297214", "008")</f>
      </c>
      <c r="B16" s="4" t="s">
        <f>=HYPERLINK("https://www.leilaoonline.net/lote/detalhe/297214", " Lote de automação ")</f>
      </c>
      <c r="C16" s="4" t="inlineStr">
        <is>
          <t>Não vendido</t>
        </is>
      </c>
      <c r="D16" s="4" t="inlineStr">
        <is>
          <t>0</t>
        </is>
      </c>
      <c r="E16" s="5" t="inlineStr">
        <is>
          <t>600,00</t>
        </is>
      </c>
      <c r="F16" s="4" t="inlineStr">
        <is>
          <t>100.00</t>
        </is>
      </c>
    </row>
    <row collapsed="false" customFormat="false" customHeight="false" hidden="false" ht="12.1" outlineLevel="0" r="17">
      <c r="A17" s="5" t="s">
        <f>=HYPERLINK("https://www.leilaoonline.net/lote/detalhe/297209", "009")</f>
      </c>
      <c r="B17" s="4" t="s">
        <f>=HYPERLINK("https://www.leilaoonline.net/lote/detalhe/297209", " Painel para motor estacionário mwm turotest modelo 610 24 volts ")</f>
      </c>
      <c r="C17" s="4" t="inlineStr">
        <is>
          <t>Vendido</t>
        </is>
      </c>
      <c r="D17" s="4" t="inlineStr">
        <is>
          <t>1</t>
        </is>
      </c>
      <c r="E17" s="5" t="inlineStr">
        <is>
          <t>500,00</t>
        </is>
      </c>
      <c r="F17" s="4" t="inlineStr">
        <is>
          <t>100.00</t>
        </is>
      </c>
    </row>
    <row collapsed="false" customFormat="false" customHeight="false" hidden="false" ht="12.1" outlineLevel="0" r="18">
      <c r="A18" s="5" t="s">
        <f>=HYPERLINK("https://www.leilaoonline.net/lote/detalhe/297222", "010")</f>
      </c>
      <c r="B18" s="4" t="s">
        <f>=HYPERLINK("https://www.leilaoonline.net/lote/detalhe/297222", " Lote com: 01 atuador de valvula pneumatica wamgroup modelo cpu 102 mv e 01 painel jsb para irrigação modelo cp 15 141")</f>
      </c>
      <c r="C18" s="4" t="inlineStr">
        <is>
          <t>Não vendido</t>
        </is>
      </c>
      <c r="D18" s="4" t="inlineStr">
        <is>
          <t>0</t>
        </is>
      </c>
      <c r="E18" s="5" t="inlineStr">
        <is>
          <t>500,00</t>
        </is>
      </c>
      <c r="F18" s="4" t="inlineStr">
        <is>
          <t>100.00</t>
        </is>
      </c>
    </row>
    <row collapsed="false" customFormat="false" customHeight="false" hidden="false" ht="12.1" outlineLevel="0" r="19">
      <c r="A19" s="5" t="s">
        <f>=HYPERLINK("https://www.leilaoonline.net/lote/detalhe/297210", "011")</f>
      </c>
      <c r="B19" s="4" t="s">
        <f>=HYPERLINK("https://www.leilaoonline.net/lote/detalhe/297210", " Lote de peças John Deere - Módulos , antena GPS, válvulas")</f>
      </c>
      <c r="C19" s="4" t="inlineStr">
        <is>
          <t>Vendido</t>
        </is>
      </c>
      <c r="D19" s="4" t="inlineStr">
        <is>
          <t>2</t>
        </is>
      </c>
      <c r="E19" s="5" t="inlineStr">
        <is>
          <t>4.100,00</t>
        </is>
      </c>
      <c r="F19" s="4" t="inlineStr">
        <is>
          <t>100.00</t>
        </is>
      </c>
    </row>
    <row collapsed="false" customFormat="false" customHeight="false" hidden="false" ht="12.1" outlineLevel="0" r="20">
      <c r="A20" s="5" t="s">
        <f>=HYPERLINK("https://www.leilaoonline.net/lote/detalhe/297216", "012")</f>
      </c>
      <c r="B20" s="4" t="s">
        <f>=HYPERLINK("https://www.leilaoonline.net/lote/detalhe/297216", " Aproximadamente 100 peças de valvulas hidraulicas bobinas e sensores ")</f>
      </c>
      <c r="C20" s="4" t="inlineStr">
        <is>
          <t>Não vendido</t>
        </is>
      </c>
      <c r="D20" s="4" t="inlineStr">
        <is>
          <t>0</t>
        </is>
      </c>
      <c r="E20" s="5" t="inlineStr">
        <is>
          <t>1.200,00</t>
        </is>
      </c>
      <c r="F20" s="4" t="inlineStr">
        <is>
          <t>100.00</t>
        </is>
      </c>
    </row>
    <row collapsed="false" customFormat="false" customHeight="false" hidden="false" ht="12.1" outlineLevel="0" r="21">
      <c r="A21" s="5" t="s">
        <f>=HYPERLINK("https://www.leilaoonline.net/lote/detalhe/297206", "013")</f>
      </c>
      <c r="B21" s="4" t="s">
        <f>=HYPERLINK("https://www.leilaoonline.net/lote/detalhe/297206", " Lote de sensores e selo mecânico ")</f>
      </c>
      <c r="C21" s="4" t="inlineStr">
        <is>
          <t>Não vendido</t>
        </is>
      </c>
      <c r="D21" s="4" t="inlineStr">
        <is>
          <t>0</t>
        </is>
      </c>
      <c r="E21" s="5" t="inlineStr">
        <is>
          <t>500,00</t>
        </is>
      </c>
      <c r="F21" s="4" t="inlineStr">
        <is>
          <t>100.00</t>
        </is>
      </c>
    </row>
    <row collapsed="false" customFormat="false" customHeight="false" hidden="false" ht="12.1" outlineLevel="0" r="22">
      <c r="A22" s="5" t="s">
        <f>=HYPERLINK("https://www.leilaoonline.net/lote/detalhe/297218", "014")</f>
      </c>
      <c r="B22" s="4" t="s">
        <f>=HYPERLINK("https://www.leilaoonline.net/lote/detalhe/297218", " Lote com: 03 peças de engranagem torno romi z=127 numero p 1209 modulo 1,5")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500,00</t>
        </is>
      </c>
      <c r="F22" s="4" t="inlineStr">
        <is>
          <t>100.00</t>
        </is>
      </c>
    </row>
    <row collapsed="false" customFormat="false" customHeight="false" hidden="false" ht="12.1" outlineLevel="0" r="23">
      <c r="A23" s="5" t="s">
        <f>=HYPERLINK("https://www.leilaoonline.net/lote/detalhe/297208", "015")</f>
      </c>
      <c r="B23" s="4" t="s">
        <f>=HYPERLINK("https://www.leilaoonline.net/lote/detalhe/297208", " Lote com: 05 peças de rolamentos skf 51318 e 05 peças de rolamentos skf 51318")</f>
      </c>
      <c r="C23" s="4" t="inlineStr">
        <is>
          <t>Vendido</t>
        </is>
      </c>
      <c r="D23" s="4" t="inlineStr">
        <is>
          <t>1</t>
        </is>
      </c>
      <c r="E23" s="5" t="inlineStr">
        <is>
          <t>1.500,00</t>
        </is>
      </c>
      <c r="F23" s="4" t="inlineStr">
        <is>
          <t>100.00</t>
        </is>
      </c>
    </row>
    <row collapsed="false" customFormat="false" customHeight="false" hidden="false" ht="12.1" outlineLevel="0" r="24">
      <c r="A24" s="5" t="s">
        <f>=HYPERLINK("https://www.leilaoonline.net/lote/detalhe/297213", "016")</f>
      </c>
      <c r="B24" s="4" t="s">
        <f>=HYPERLINK("https://www.leilaoonline.net/lote/detalhe/297213", " Aproximadamente 1960 gramas de pastilhas de prata retiradas de jogos de contato 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2.000,00</t>
        </is>
      </c>
      <c r="F24" s="4" t="inlineStr">
        <is>
          <t>100.00</t>
        </is>
      </c>
    </row>
    <row collapsed="false" customFormat="false" customHeight="false" hidden="false" ht="12.1" outlineLevel="0" r="25">
      <c r="A25" s="5" t="s">
        <f>=HYPERLINK("https://www.leilaoonline.net/lote/detalhe/297217", "017")</f>
      </c>
      <c r="B25" s="4" t="s">
        <f>=HYPERLINK("https://www.leilaoonline.net/lote/detalhe/297217", " Lote de engrenagem de cambio")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1.000,00</t>
        </is>
      </c>
      <c r="F25" s="4" t="inlineStr">
        <is>
          <t>100.00</t>
        </is>
      </c>
    </row>
    <row collapsed="false" customFormat="false" customHeight="false" hidden="false" ht="12.1" outlineLevel="0" r="26">
      <c r="A26" s="5" t="s">
        <f>=HYPERLINK("https://www.leilaoonline.net/lote/detalhe/297207", "018")</f>
      </c>
      <c r="B26" s="4" t="s">
        <f>=HYPERLINK("https://www.leilaoonline.net/lote/detalhe/297207", " Lote de medidores de vazão e transmissores de pressão ")</f>
      </c>
      <c r="C26" s="4" t="inlineStr">
        <is>
          <t>Vendido</t>
        </is>
      </c>
      <c r="D26" s="4" t="inlineStr">
        <is>
          <t>2</t>
        </is>
      </c>
      <c r="E26" s="5" t="inlineStr">
        <is>
          <t>1.800,00</t>
        </is>
      </c>
      <c r="F26" s="4" t="inlineStr">
        <is>
          <t>100.00</t>
        </is>
      </c>
    </row>
    <row collapsed="false" customFormat="false" customHeight="false" hidden="false" ht="12.1" outlineLevel="0" r="27">
      <c r="A27" s="5" t="s">
        <f>=HYPERLINK("https://www.leilaoonline.net/lote/detalhe/297221", "021")</f>
      </c>
      <c r="B27" s="4" t="s">
        <f>=HYPERLINK("https://www.leilaoonline.net/lote/detalhe/297221", " Aproximadamente 30 peças de polia de virabrequim motor valtra bh 180 numero 836355025")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1.500,00</t>
        </is>
      </c>
      <c r="F27" s="4" t="inlineStr">
        <is>
          <t>100.00</t>
        </is>
      </c>
    </row>
    <row collapsed="false" customFormat="false" customHeight="false" hidden="false" ht="12.1" outlineLevel="0" r="28">
      <c r="A28" s="5" t="s">
        <f>=HYPERLINK("https://www.leilaoonline.net/lote/detalhe/297205", "022")</f>
      </c>
      <c r="B28" s="4" t="s">
        <f>=HYPERLINK("https://www.leilaoonline.net/lote/detalhe/297205", " Lote com: 01 peça de bloco de cílindro hidrauilico e01 peça de bomba dgaua caterpilar 938")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100,00</t>
        </is>
      </c>
      <c r="F28" s="4" t="inlineStr">
        <is>
          <t>100.00</t>
        </is>
      </c>
    </row>
    <row collapsed="false" customFormat="false" customHeight="false" hidden="false" ht="12.1" outlineLevel="0" r="29">
      <c r="A29" s="5" t="s">
        <f>=HYPERLINK("https://www.leilaoonline.net/lote/detalhe/297220", "023")</f>
      </c>
      <c r="B29" s="4" t="s">
        <f>=HYPERLINK("https://www.leilaoonline.net/lote/detalhe/297220", " Lote eletrodo e arame solda - Aproximadamente 355 kg de consumiveis de solda ")</f>
      </c>
      <c r="C29" s="4" t="inlineStr">
        <is>
          <t>Vendido</t>
        </is>
      </c>
      <c r="D29" s="4" t="inlineStr">
        <is>
          <t>2</t>
        </is>
      </c>
      <c r="E29" s="5" t="inlineStr">
        <is>
          <t>1.900,00</t>
        </is>
      </c>
      <c r="F29" s="4" t="inlineStr">
        <is>
          <t>100.00</t>
        </is>
      </c>
    </row>
    <row collapsed="false" customFormat="false" customHeight="false" hidden="false" ht="12.1" outlineLevel="0" r="30">
      <c r="A30" s="5" t="s">
        <f>=HYPERLINK("https://www.leilaoonline.net/lote/detalhe/297204", "024")</f>
      </c>
      <c r="B30" s="4" t="s">
        <f>=HYPERLINK("https://www.leilaoonline.net/lote/detalhe/297204", " Cilindro hidráulico para britador cone ")</f>
      </c>
      <c r="C30" s="4" t="inlineStr">
        <is>
          <t>Vendido</t>
        </is>
      </c>
      <c r="D30" s="4" t="inlineStr">
        <is>
          <t>1</t>
        </is>
      </c>
      <c r="E30" s="5" t="inlineStr">
        <is>
          <t>900,00</t>
        </is>
      </c>
      <c r="F30" s="4" t="inlineStr">
        <is>
          <t>100.00</t>
        </is>
      </c>
    </row>
    <row collapsed="false" customFormat="false" customHeight="false" hidden="false" ht="12.1" outlineLevel="0" r="31">
      <c r="A31" s="5" t="s">
        <f>=HYPERLINK("https://www.leilaoonline.net/lote/detalhe/297219", "025")</f>
      </c>
      <c r="B31" s="4" t="s">
        <f>=HYPERLINK("https://www.leilaoonline.net/lote/detalhe/297219", " Lote bomba hidraulica e comando 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2.000,00</t>
        </is>
      </c>
      <c r="F31" s="4" t="inlineStr">
        <is>
          <t>100.00</t>
        </is>
      </c>
    </row>
    <row collapsed="false" customFormat="false" customHeight="false" hidden="false" ht="12.1" outlineLevel="0" r="32">
      <c r="A32" s="5" t="s">
        <f>=HYPERLINK("https://www.leilaoonline.net/lote/detalhe/297228", "026")</f>
      </c>
      <c r="B32" s="4" t="s">
        <f>=HYPERLINK("https://www.leilaoonline.net/lote/detalhe/297228", " Lote com: 02 tochas tig hw 26 nova - 02 tocha mig mb-24 kd usada - 45 eltrodo de corte plasma ")</f>
      </c>
      <c r="C32" s="4" t="inlineStr">
        <is>
          <t>Não vendido</t>
        </is>
      </c>
      <c r="D32" s="4" t="inlineStr">
        <is>
          <t>0</t>
        </is>
      </c>
      <c r="E32" s="5" t="inlineStr">
        <is>
          <t>500,00</t>
        </is>
      </c>
      <c r="F32" s="4" t="inlineStr">
        <is>
          <t>100.00</t>
        </is>
      </c>
    </row>
    <row collapsed="false" customFormat="false" customHeight="false" hidden="false" ht="12.1" outlineLevel="0" r="33">
      <c r="A33" s="5" t="s">
        <f>=HYPERLINK("https://www.leilaoonline.net/lote/detalhe/297224", "027")</f>
      </c>
      <c r="B33" s="4" t="s">
        <f>=HYPERLINK("https://www.leilaoonline.net/lote/detalhe/297224", " Lote com: 15 conjunto de kit motor ar 11020 e12020 bozza")</f>
      </c>
      <c r="C33" s="4" t="inlineStr">
        <is>
          <t>Não vendido</t>
        </is>
      </c>
      <c r="D33" s="4" t="inlineStr">
        <is>
          <t>0</t>
        </is>
      </c>
      <c r="E33" s="5" t="inlineStr">
        <is>
          <t>900,00</t>
        </is>
      </c>
      <c r="F33" s="4" t="inlineStr">
        <is>
          <t>100.00</t>
        </is>
      </c>
    </row>
    <row collapsed="false" customFormat="false" customHeight="false" hidden="false" ht="12.1" outlineLevel="0" r="34">
      <c r="A34" s="5" t="s">
        <f>=HYPERLINK("https://www.leilaoonline.net/lote/detalhe/297230", "028")</f>
      </c>
      <c r="B34" s="4" t="s">
        <f>=HYPERLINK("https://www.leilaoonline.net/lote/detalhe/297230", " Lote de rolamentos ")</f>
      </c>
      <c r="C34" s="4" t="inlineStr">
        <is>
          <t>Não vendido</t>
        </is>
      </c>
      <c r="D34" s="4" t="inlineStr">
        <is>
          <t>0</t>
        </is>
      </c>
      <c r="E34" s="5" t="inlineStr">
        <is>
          <t>1.500,00</t>
        </is>
      </c>
      <c r="F34" s="4" t="inlineStr">
        <is>
          <t>100.00</t>
        </is>
      </c>
    </row>
    <row collapsed="false" customFormat="false" customHeight="false" hidden="false" ht="12.1" outlineLevel="0" r="35">
      <c r="A35" s="5" t="s">
        <f>=HYPERLINK("https://www.leilaoonline.net/lote/detalhe/297225", "029")</f>
      </c>
      <c r="B35" s="4" t="s">
        <f>=HYPERLINK("https://www.leilaoonline.net/lote/detalhe/297225", " Lote de válvulas tomada de força engrenagens ")</f>
      </c>
      <c r="C35" s="4" t="inlineStr">
        <is>
          <t>Não vendido</t>
        </is>
      </c>
      <c r="D35" s="4" t="inlineStr">
        <is>
          <t>0</t>
        </is>
      </c>
      <c r="E35" s="5" t="inlineStr">
        <is>
          <t>1.500,00</t>
        </is>
      </c>
      <c r="F35" s="4" t="inlineStr">
        <is>
          <t>100.00</t>
        </is>
      </c>
    </row>
    <row collapsed="false" customFormat="false" customHeight="false" hidden="false" ht="12.1" outlineLevel="0" r="36">
      <c r="A36" s="5" t="s">
        <f>=HYPERLINK("https://www.leilaoonline.net/lote/detalhe/297227", "030")</f>
      </c>
      <c r="B36" s="4" t="s">
        <f>=HYPERLINK("https://www.leilaoonline.net/lote/detalhe/297227", " Redutor de acionamento por facas schumacker usado para colhedeiras de grãos ")</f>
      </c>
      <c r="C36" s="4" t="inlineStr">
        <is>
          <t>Vendido</t>
        </is>
      </c>
      <c r="D36" s="4" t="inlineStr">
        <is>
          <t>1</t>
        </is>
      </c>
      <c r="E36" s="5" t="inlineStr">
        <is>
          <t>900,00</t>
        </is>
      </c>
      <c r="F36" s="4" t="inlineStr">
        <is>
          <t>100.00</t>
        </is>
      </c>
    </row>
    <row collapsed="false" customFormat="false" customHeight="false" hidden="false" ht="12.1" outlineLevel="0" r="37">
      <c r="A37" s="5" t="s">
        <f>=HYPERLINK("https://www.leilaoonline.net/lote/detalhe/297226", "031")</f>
      </c>
      <c r="B37" s="4" t="s">
        <f>=HYPERLINK("https://www.leilaoonline.net/lote/detalhe/297226", " Lote com: aproximadamente 46 peças de válvulas industriais 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3.500,00</t>
        </is>
      </c>
      <c r="F37" s="4" t="inlineStr">
        <is>
          <t>100.00</t>
        </is>
      </c>
    </row>
    <row collapsed="false" customFormat="false" customHeight="false" hidden="false" ht="12.1" outlineLevel="0" r="38">
      <c r="A38" s="5" t="s">
        <f>=HYPERLINK("https://www.leilaoonline.net/lote/detalhe/297229", "032")</f>
      </c>
      <c r="B38" s="4" t="s">
        <f>=HYPERLINK("https://www.leilaoonline.net/lote/detalhe/297229", " Lote com: Aproximadamente 150 peças de retentor de bengala corteco referência 414n ")</f>
      </c>
      <c r="C38" s="4" t="inlineStr">
        <is>
          <t>Não vendido</t>
        </is>
      </c>
      <c r="D38" s="4" t="inlineStr">
        <is>
          <t>0</t>
        </is>
      </c>
      <c r="E38" s="5" t="inlineStr">
        <is>
          <t>500,00</t>
        </is>
      </c>
      <c r="F38" s="4" t="inlineStr">
        <is>
          <t>100.00</t>
        </is>
      </c>
    </row>
    <row collapsed="false" customFormat="false" customHeight="false" hidden="false" ht="12.1" outlineLevel="0" r="39">
      <c r="A39" s="5" t="s">
        <f>=HYPERLINK("https://www.leilaoonline.net/lote/detalhe/297231", "033")</f>
      </c>
      <c r="B39" s="4" t="s">
        <f>=HYPERLINK("https://www.leilaoonline.net/lote/detalhe/297231", " Lote peças automotivo")</f>
      </c>
      <c r="C39" s="4" t="inlineStr">
        <is>
          <t>Não vendido</t>
        </is>
      </c>
      <c r="D39" s="4" t="inlineStr">
        <is>
          <t>0</t>
        </is>
      </c>
      <c r="E39" s="5" t="inlineStr">
        <is>
          <t>900,00</t>
        </is>
      </c>
      <c r="F39" s="4" t="inlineStr">
        <is>
          <t>100.00</t>
        </is>
      </c>
    </row>
    <row collapsed="false" customFormat="false" customHeight="false" hidden="false" ht="12.1" outlineLevel="0" r="40">
      <c r="A40" s="5" t="s">
        <f>=HYPERLINK("https://www.leilaoonline.net/lote/detalhe/297966", "034")</f>
      </c>
      <c r="B40" s="4" t="s">
        <f>=HYPERLINK("https://www.leilaoonline.net/lote/detalhe/297966", " Material elétrico  Weg, Parker Schneider abb smar  simens -Aproximadamente 448 itens 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1.500,00</t>
        </is>
      </c>
      <c r="F40" s="4" t="inlineStr">
        <is>
          <t>100.00</t>
        </is>
      </c>
    </row>
    <row collapsed="false" customFormat="false" customHeight="false" hidden="false" ht="12.1" outlineLevel="0" r="41">
      <c r="A41" s="5" t="s">
        <f>=HYPERLINK("https://www.leilaoonline.net/lote/detalhe/297954", "035")</f>
      </c>
      <c r="B41" s="4" t="s">
        <f>=HYPERLINK("https://www.leilaoonline.net/lote/detalhe/297954", " Lote de peças automotivas - sem uso")</f>
      </c>
      <c r="C41" s="4" t="inlineStr">
        <is>
          <t>Não vendido</t>
        </is>
      </c>
      <c r="D41" s="4" t="inlineStr">
        <is>
          <t>0</t>
        </is>
      </c>
      <c r="E41" s="5" t="inlineStr">
        <is>
          <t>1.500,00</t>
        </is>
      </c>
      <c r="F41" s="4" t="inlineStr">
        <is>
          <t>100.00</t>
        </is>
      </c>
    </row>
    <row collapsed="false" customFormat="false" customHeight="false" hidden="false" ht="12.1" outlineLevel="0" r="42">
      <c r="A42" s="5" t="s">
        <f>=HYPERLINK("https://www.leilaoonline.net/lote/detalhe/297956", "036")</f>
      </c>
      <c r="B42" s="4" t="s">
        <f>=HYPERLINK("https://www.leilaoonline.net/lote/detalhe/297956", " Lote com: Aprox.  730 conjuntos de porca e contra porca para esmerilhadeira de 7 polegadas e 220 peças de contra porca 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1.500,00</t>
        </is>
      </c>
      <c r="F42" s="4" t="inlineStr">
        <is>
          <t>100.00</t>
        </is>
      </c>
    </row>
    <row collapsed="false" customFormat="false" customHeight="false" hidden="false" ht="12.1" outlineLevel="0" r="43">
      <c r="A43" s="5" t="s">
        <f>=HYPERLINK("https://www.leilaoonline.net/lote/detalhe/297976", "037")</f>
      </c>
      <c r="B43" s="4" t="s">
        <f>=HYPERLINK("https://www.leilaoonline.net/lote/detalhe/297976", " Lote com: 06 peças de oxicatalisador dalgas para geradores a diesel 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2.500,00</t>
        </is>
      </c>
      <c r="F43" s="4" t="inlineStr">
        <is>
          <t>100.00</t>
        </is>
      </c>
    </row>
    <row collapsed="false" customFormat="false" customHeight="false" hidden="false" ht="12.1" outlineLevel="0" r="44">
      <c r="A44" s="5" t="s">
        <f>=HYPERLINK("https://www.leilaoonline.net/lote/detalhe/297974", "038")</f>
      </c>
      <c r="B44" s="4" t="s">
        <f>=HYPERLINK("https://www.leilaoonline.net/lote/detalhe/297974", " Lote com: aprox. 49 peças de valvula motor char-lyn rotulos acumulador ")</f>
      </c>
      <c r="C44" s="4" t="inlineStr">
        <is>
          <t>Não vendido</t>
        </is>
      </c>
      <c r="D44" s="4" t="inlineStr">
        <is>
          <t>0</t>
        </is>
      </c>
      <c r="E44" s="5" t="inlineStr">
        <is>
          <t>500,00</t>
        </is>
      </c>
      <c r="F44" s="4" t="inlineStr">
        <is>
          <t>100.00</t>
        </is>
      </c>
    </row>
    <row collapsed="false" customFormat="false" customHeight="false" hidden="false" ht="12.1" outlineLevel="0" r="45">
      <c r="A45" s="5" t="s">
        <f>=HYPERLINK("https://www.leilaoonline.net/lote/detalhe/297975", "039")</f>
      </c>
      <c r="B45" s="4" t="s">
        <f>=HYPERLINK("https://www.leilaoonline.net/lote/detalhe/297975", " Lote com: Aprox. 70 peças de fechaduras antigas la fonte e yale 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1.500,00</t>
        </is>
      </c>
      <c r="F45" s="4" t="inlineStr">
        <is>
          <t>100.00</t>
        </is>
      </c>
    </row>
    <row collapsed="false" customFormat="false" customHeight="false" hidden="false" ht="12.1" outlineLevel="0" r="46">
      <c r="A46" s="5" t="s">
        <f>=HYPERLINK("https://www.leilaoonline.net/lote/detalhe/297981", "040")</f>
      </c>
      <c r="B46" s="4" t="s">
        <f>=HYPERLINK("https://www.leilaoonline.net/lote/detalhe/297981", " Lote com: 09 peças de maquina de solda - faltando componentes placas termicas e outros 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2.500,00</t>
        </is>
      </c>
      <c r="F46" s="4" t="inlineStr">
        <is>
          <t>100.00</t>
        </is>
      </c>
    </row>
    <row collapsed="false" customFormat="false" customHeight="false" hidden="false" ht="12.1" outlineLevel="0" r="47">
      <c r="A47" s="5" t="s">
        <f>=HYPERLINK("https://www.leilaoonline.net/lote/detalhe/297955", "041")</f>
      </c>
      <c r="B47" s="4" t="s">
        <f>=HYPERLINK("https://www.leilaoonline.net/lote/detalhe/297955", " Lote com: 02 peças de carter motor original mercedes benz R460 014 1602 - 01 peça de carter motor original mercedes benz a 906 014 3502")</f>
      </c>
      <c r="C47" s="4" t="inlineStr">
        <is>
          <t>Não vendido</t>
        </is>
      </c>
      <c r="D47" s="4" t="inlineStr">
        <is>
          <t>0</t>
        </is>
      </c>
      <c r="E47" s="5" t="inlineStr">
        <is>
          <t>1.500,00</t>
        </is>
      </c>
      <c r="F47" s="4" t="inlineStr">
        <is>
          <t>100.00</t>
        </is>
      </c>
    </row>
    <row collapsed="false" customFormat="false" customHeight="false" hidden="false" ht="12.1" outlineLevel="0" r="48">
      <c r="A48" s="5" t="s">
        <f>=HYPERLINK("https://www.leilaoonline.net/lote/detalhe/297980", "042")</f>
      </c>
      <c r="B48" s="4" t="s">
        <f>=HYPERLINK("https://www.leilaoonline.net/lote/detalhe/297980", " Lote com: aproximadamente 385 Kg de varetas e arames de solda inox ")</f>
      </c>
      <c r="C48" s="4" t="inlineStr">
        <is>
          <t>Vendido</t>
        </is>
      </c>
      <c r="D48" s="4" t="inlineStr">
        <is>
          <t>1</t>
        </is>
      </c>
      <c r="E48" s="5" t="inlineStr">
        <is>
          <t>3.500,00</t>
        </is>
      </c>
      <c r="F48" s="4" t="inlineStr">
        <is>
          <t>100.00</t>
        </is>
      </c>
    </row>
    <row collapsed="false" customFormat="false" customHeight="false" hidden="false" ht="12.1" outlineLevel="0" r="49">
      <c r="A49" s="5" t="s">
        <f>=HYPERLINK("https://www.leilaoonline.net/lote/detalhe/297962", "043")</f>
      </c>
      <c r="B49" s="4" t="s">
        <f>=HYPERLINK("https://www.leilaoonline.net/lote/detalhe/297962", " Lote com: aproximadamente 68 peças de chicote case 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3.500,00</t>
        </is>
      </c>
      <c r="F49" s="4" t="inlineStr">
        <is>
          <t>100.00</t>
        </is>
      </c>
    </row>
    <row collapsed="false" customFormat="false" customHeight="false" hidden="false" ht="12.1" outlineLevel="0" r="50">
      <c r="A50" s="5" t="s">
        <f>=HYPERLINK("https://www.leilaoonline.net/lote/detalhe/297973", "044")</f>
      </c>
      <c r="B50" s="4" t="s">
        <f>=HYPERLINK("https://www.leilaoonline.net/lote/detalhe/297973", " Lote com:  aproximadamente 143 peças de chicote jonh deere 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3.500,00</t>
        </is>
      </c>
      <c r="F50" s="4" t="inlineStr">
        <is>
          <t>100.00</t>
        </is>
      </c>
    </row>
    <row collapsed="false" customFormat="false" customHeight="false" hidden="false" ht="12.1" outlineLevel="0" r="51">
      <c r="A51" s="5" t="s">
        <f>=HYPERLINK("https://www.leilaoonline.net/lote/detalhe/297971", "045")</f>
      </c>
      <c r="B51" s="4" t="s">
        <f>=HYPERLINK("https://www.leilaoonline.net/lote/detalhe/297971", " Lote com: aproximadamente 80 modulos scm case 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3.500,00</t>
        </is>
      </c>
      <c r="F51" s="4" t="inlineStr">
        <is>
          <t>100.00</t>
        </is>
      </c>
    </row>
    <row collapsed="false" customFormat="false" customHeight="false" hidden="false" ht="12.1" outlineLevel="0" r="52">
      <c r="A52" s="5" t="s">
        <f>=HYPERLINK("https://www.leilaoonline.net/lote/detalhe/297978", "046")</f>
      </c>
      <c r="B52" s="4" t="s">
        <f>=HYPERLINK("https://www.leilaoonline.net/lote/detalhe/297978", " Lote com: 21 peças de carreteis para irrigação 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1.500,00</t>
        </is>
      </c>
      <c r="F52" s="4" t="inlineStr">
        <is>
          <t>100.00</t>
        </is>
      </c>
    </row>
    <row collapsed="false" customFormat="false" customHeight="false" hidden="false" ht="12.1" outlineLevel="0" r="53">
      <c r="A53" s="5" t="s">
        <f>=HYPERLINK("https://www.leilaoonline.net/lote/detalhe/297968", "047")</f>
      </c>
      <c r="B53" s="4" t="s">
        <f>=HYPERLINK("https://www.leilaoonline.net/lote/detalhe/297968", " Peça de carroceiria cana picada ")</f>
      </c>
      <c r="C53" s="4" t="inlineStr">
        <is>
          <t>Não vendido</t>
        </is>
      </c>
      <c r="D53" s="4" t="inlineStr">
        <is>
          <t>0</t>
        </is>
      </c>
      <c r="E53" s="5" t="inlineStr">
        <is>
          <t>3.500,00</t>
        </is>
      </c>
      <c r="F53" s="4" t="inlineStr">
        <is>
          <t>100.00</t>
        </is>
      </c>
    </row>
    <row collapsed="false" customFormat="false" customHeight="false" hidden="false" ht="12.1" outlineLevel="0" r="54">
      <c r="A54" s="5" t="s">
        <f>=HYPERLINK("https://www.leilaoonline.net/lote/detalhe/297961", "048")</f>
      </c>
      <c r="B54" s="4" t="s">
        <f>=HYPERLINK("https://www.leilaoonline.net/lote/detalhe/297961", " Peça de transbordo antoniosi numero 354 ")</f>
      </c>
      <c r="C54" s="4" t="inlineStr">
        <is>
          <t>Venda condicional</t>
        </is>
      </c>
      <c r="D54" s="4" t="inlineStr">
        <is>
          <t>13</t>
        </is>
      </c>
      <c r="E54" s="5" t="inlineStr">
        <is>
          <t>1.600,00</t>
        </is>
      </c>
      <c r="F54" s="4" t="inlineStr">
        <is>
          <t>100.00</t>
        </is>
      </c>
    </row>
    <row collapsed="false" customFormat="false" customHeight="false" hidden="false" ht="12.1" outlineLevel="0" r="55">
      <c r="A55" s="5" t="s">
        <f>=HYPERLINK("https://www.leilaoonline.net/lote/detalhe/297959", "049")</f>
      </c>
      <c r="B55" s="4" t="s">
        <f>=HYPERLINK("https://www.leilaoonline.net/lote/detalhe/297959", " Peça de transbordo antoniosi numero 346")</f>
      </c>
      <c r="C55" s="4" t="inlineStr">
        <is>
          <t>Venda condicional</t>
        </is>
      </c>
      <c r="D55" s="4" t="inlineStr">
        <is>
          <t>13</t>
        </is>
      </c>
      <c r="E55" s="5" t="inlineStr">
        <is>
          <t>1.600,00</t>
        </is>
      </c>
      <c r="F55" s="4" t="inlineStr">
        <is>
          <t>100.00</t>
        </is>
      </c>
    </row>
    <row collapsed="false" customFormat="false" customHeight="false" hidden="false" ht="12.1" outlineLevel="0" r="56">
      <c r="A56" s="5" t="s">
        <f>=HYPERLINK("https://www.leilaoonline.net/lote/detalhe/297979", "050")</f>
      </c>
      <c r="B56" s="4" t="s">
        <f>=HYPERLINK("https://www.leilaoonline.net/lote/detalhe/297979", " Reboque")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26.500,00</t>
        </is>
      </c>
      <c r="F56" s="4" t="inlineStr">
        <is>
          <t>200.00</t>
        </is>
      </c>
    </row>
    <row collapsed="false" customFormat="false" customHeight="false" hidden="false" ht="12.1" outlineLevel="0" r="57">
      <c r="A57" s="5" t="s">
        <f>=HYPERLINK("https://www.leilaoonline.net/lote/detalhe/297960", "051")</f>
      </c>
      <c r="B57" s="4" t="s">
        <f>=HYPERLINK("https://www.leilaoonline.net/lote/detalhe/297960", " Reboque")</f>
      </c>
      <c r="C57" s="4" t="inlineStr">
        <is>
          <t>Não vendido</t>
        </is>
      </c>
      <c r="D57" s="4" t="inlineStr">
        <is>
          <t>0</t>
        </is>
      </c>
      <c r="E57" s="5" t="inlineStr">
        <is>
          <t>26.500,00</t>
        </is>
      </c>
      <c r="F57" s="4" t="inlineStr">
        <is>
          <t>200.00</t>
        </is>
      </c>
    </row>
    <row collapsed="false" customFormat="false" customHeight="false" hidden="false" ht="12.1" outlineLevel="0" r="58">
      <c r="A58" s="5" t="s">
        <f>=HYPERLINK("https://www.leilaoonline.net/lote/detalhe/297985", "054")</f>
      </c>
      <c r="B58" s="4" t="s">
        <f>=HYPERLINK("https://www.leilaoonline.net/lote/detalhe/297985", " Lote com:  170 peças de eixo prolongador p14 ")</f>
      </c>
      <c r="C58" s="4" t="inlineStr">
        <is>
          <t>Não vendido</t>
        </is>
      </c>
      <c r="D58" s="4" t="inlineStr">
        <is>
          <t>0</t>
        </is>
      </c>
      <c r="E58" s="5" t="inlineStr">
        <is>
          <t>1.500,00</t>
        </is>
      </c>
      <c r="F58" s="4" t="inlineStr">
        <is>
          <t>100.00</t>
        </is>
      </c>
    </row>
    <row collapsed="false" customFormat="false" customHeight="false" hidden="false" ht="12.1" outlineLevel="0" r="59">
      <c r="A59" s="5" t="s">
        <f>=HYPERLINK("https://www.leilaoonline.net/lote/detalhe/297970", "055")</f>
      </c>
      <c r="B59" s="4" t="s">
        <f>=HYPERLINK("https://www.leilaoonline.net/lote/detalhe/297970", " Lote de sucata de motores - 04 motores - JD 950 - Case 9910 - JD 3520 - Colhedeira Santal")</f>
      </c>
      <c r="C59" s="4" t="inlineStr">
        <is>
          <t>Não vendido</t>
        </is>
      </c>
      <c r="D59" s="4" t="inlineStr">
        <is>
          <t>0</t>
        </is>
      </c>
      <c r="E59" s="5" t="inlineStr">
        <is>
          <t>36.500,00</t>
        </is>
      </c>
      <c r="F59" s="4" t="inlineStr">
        <is>
          <t>200.00</t>
        </is>
      </c>
    </row>
    <row collapsed="false" customFormat="false" customHeight="false" hidden="false" ht="12.1" outlineLevel="0" r="60">
      <c r="A60" s="5" t="s">
        <f>=HYPERLINK("https://www.leilaoonline.net/lote/detalhe/297983", "056")</f>
      </c>
      <c r="B60" s="4" t="s">
        <f>=HYPERLINK("https://www.leilaoonline.net/lote/detalhe/297983", " Hidroroll numero 138 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26.500,00</t>
        </is>
      </c>
      <c r="F60" s="4" t="inlineStr">
        <is>
          <t>200.00</t>
        </is>
      </c>
    </row>
    <row collapsed="false" customFormat="false" customHeight="false" hidden="false" ht="12.1" outlineLevel="0" r="61">
      <c r="A61" s="5" t="s">
        <f>=HYPERLINK("https://www.leilaoonline.net/lote/detalhe/297965", "057")</f>
      </c>
      <c r="B61" s="4" t="s">
        <f>=HYPERLINK("https://www.leilaoonline.net/lote/detalhe/297965", " Hidroroll numero 643")</f>
      </c>
      <c r="C61" s="4" t="inlineStr">
        <is>
          <t>Não vendido</t>
        </is>
      </c>
      <c r="D61" s="4" t="inlineStr">
        <is>
          <t>0</t>
        </is>
      </c>
      <c r="E61" s="5" t="inlineStr">
        <is>
          <t>26.500,00</t>
        </is>
      </c>
      <c r="F61" s="4" t="inlineStr">
        <is>
          <t>200.00</t>
        </is>
      </c>
    </row>
    <row collapsed="false" customFormat="false" customHeight="false" hidden="false" ht="12.1" outlineLevel="0" r="62">
      <c r="A62" s="5" t="s">
        <f>=HYPERLINK("https://www.leilaoonline.net/lote/detalhe/297969", "058")</f>
      </c>
      <c r="B62" s="4" t="s">
        <f>=HYPERLINK("https://www.leilaoonline.net/lote/detalhe/297969", " Hidroroll numero 140")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26.500,00</t>
        </is>
      </c>
      <c r="F62" s="4" t="inlineStr">
        <is>
          <t>200.00</t>
        </is>
      </c>
    </row>
    <row collapsed="false" customFormat="false" customHeight="false" hidden="false" ht="12.1" outlineLevel="0" r="63">
      <c r="A63" s="5" t="s">
        <f>=HYPERLINK("https://www.leilaoonline.net/lote/detalhe/297972", "059")</f>
      </c>
      <c r="B63" s="4" t="s">
        <f>=HYPERLINK("https://www.leilaoonline.net/lote/detalhe/297972", " Hidroroll numero 642")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26.500,00</t>
        </is>
      </c>
      <c r="F63" s="4" t="inlineStr">
        <is>
          <t>200.00</t>
        </is>
      </c>
    </row>
    <row collapsed="false" customFormat="false" customHeight="false" hidden="false" ht="12.1" outlineLevel="0" r="64">
      <c r="A64" s="5" t="s">
        <f>=HYPERLINK("https://www.leilaoonline.net/lote/detalhe/297957", "060")</f>
      </c>
      <c r="B64" s="4" t="s">
        <f>=HYPERLINK("https://www.leilaoonline.net/lote/detalhe/297957", " Hidroroll numero 640")</f>
      </c>
      <c r="C64" s="4" t="inlineStr">
        <is>
          <t>Não vendido</t>
        </is>
      </c>
      <c r="D64" s="4" t="inlineStr">
        <is>
          <t>0</t>
        </is>
      </c>
      <c r="E64" s="5" t="inlineStr">
        <is>
          <t>26.500,00</t>
        </is>
      </c>
      <c r="F64" s="4" t="inlineStr">
        <is>
          <t>200.00</t>
        </is>
      </c>
    </row>
    <row collapsed="false" customFormat="false" customHeight="false" hidden="false" ht="12.1" outlineLevel="0" r="65">
      <c r="A65" s="5" t="s">
        <f>=HYPERLINK("https://www.leilaoonline.net/lote/detalhe/297958", "061")</f>
      </c>
      <c r="B65" s="4" t="s">
        <f>=HYPERLINK("https://www.leilaoonline.net/lote/detalhe/297958", " Hidroroll numero 691")</f>
      </c>
      <c r="C65" s="4" t="inlineStr">
        <is>
          <t>Não vendido</t>
        </is>
      </c>
      <c r="D65" s="4" t="inlineStr">
        <is>
          <t>0</t>
        </is>
      </c>
      <c r="E65" s="5" t="inlineStr">
        <is>
          <t>26.500,00</t>
        </is>
      </c>
      <c r="F65" s="4" t="inlineStr">
        <is>
          <t>200.00</t>
        </is>
      </c>
    </row>
    <row collapsed="false" customFormat="false" customHeight="false" hidden="false" ht="12.1" outlineLevel="0" r="66">
      <c r="A66" s="5" t="s">
        <f>=HYPERLINK("https://www.leilaoonline.net/lote/detalhe/297967", "062")</f>
      </c>
      <c r="B66" s="4" t="s">
        <f>=HYPERLINK("https://www.leilaoonline.net/lote/detalhe/297967", " Lote com: 07 peças de motores elétricos - diversas potências")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2.800,00</t>
        </is>
      </c>
      <c r="F66" s="4" t="inlineStr">
        <is>
          <t>100.00</t>
        </is>
      </c>
    </row>
    <row collapsed="false" customFormat="false" customHeight="false" hidden="false" ht="12.1" outlineLevel="0" r="67">
      <c r="A67" s="5" t="s">
        <f>=HYPERLINK("https://www.leilaoonline.net/lote/detalhe/297963", "063")</f>
      </c>
      <c r="B67" s="4" t="s">
        <f>=HYPERLINK("https://www.leilaoonline.net/lote/detalhe/297963", " Lote com: Aproximadamente 68 peças de ferramentas para rosqueadeira de tubos diversas medidas")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500,00</t>
        </is>
      </c>
      <c r="F67" s="4" t="inlineStr">
        <is>
          <t>100.00</t>
        </is>
      </c>
    </row>
    <row collapsed="false" customFormat="false" customHeight="false" hidden="false" ht="12.1" outlineLevel="0" r="68">
      <c r="A68" s="5" t="s">
        <f>=HYPERLINK("https://www.leilaoonline.net/lote/detalhe/297982", "064")</f>
      </c>
      <c r="B68" s="4" t="s">
        <f>=HYPERLINK("https://www.leilaoonline.net/lote/detalhe/297982", " Lote com: 09 peças de cilindros pneumáticos - Festo, Norgren ,Parker")</f>
      </c>
      <c r="C68" s="4" t="inlineStr">
        <is>
          <t>Vendido</t>
        </is>
      </c>
      <c r="D68" s="4" t="inlineStr">
        <is>
          <t>3</t>
        </is>
      </c>
      <c r="E68" s="5" t="inlineStr">
        <is>
          <t>800,00</t>
        </is>
      </c>
      <c r="F68" s="4" t="inlineStr">
        <is>
          <t>100.00</t>
        </is>
      </c>
    </row>
    <row collapsed="false" customFormat="false" customHeight="false" hidden="false" ht="12.1" outlineLevel="0" r="69">
      <c r="A69" s="5" t="s">
        <f>=HYPERLINK("https://www.leilaoonline.net/lote/detalhe/297964", "065")</f>
      </c>
      <c r="B69" s="4" t="s">
        <f>=HYPERLINK("https://www.leilaoonline.net/lote/detalhe/297964", " Lote com:  09 peças de válvulas solenóide thermoval")</f>
      </c>
      <c r="C69" s="4" t="inlineStr">
        <is>
          <t>Vendido</t>
        </is>
      </c>
      <c r="D69" s="4" t="inlineStr">
        <is>
          <t>1</t>
        </is>
      </c>
      <c r="E69" s="5" t="inlineStr">
        <is>
          <t>200,00</t>
        </is>
      </c>
      <c r="F69" s="4" t="inlineStr">
        <is>
          <t>100.00</t>
        </is>
      </c>
    </row>
    <row collapsed="false" customFormat="false" customHeight="false" hidden="false" ht="12.1" outlineLevel="0" r="70">
      <c r="A70" s="5" t="s">
        <f>=HYPERLINK("https://www.leilaoonline.net/lote/detalhe/297977", "066")</f>
      </c>
      <c r="B70" s="4" t="s">
        <f>=HYPERLINK("https://www.leilaoonline.net/lote/detalhe/297977", " Lote com: aproximadamente 15.000 Kg de peso para tratores (peso frente e peso para rodas ) - LANCES POR KG.")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1,00</t>
        </is>
      </c>
      <c r="F70" s="4" t="inlineStr">
        <is>
          <t>0.10</t>
        </is>
      </c>
    </row>
    <row collapsed="false" customFormat="false" customHeight="false" hidden="false" ht="12.1" outlineLevel="0" r="71">
      <c r="A71" s="5" t="s">
        <f>=HYPERLINK("https://www.leilaoonline.net/lote/detalhe/297142", "081")</f>
      </c>
      <c r="B71" s="4" t="s">
        <f>=HYPERLINK("https://www.leilaoonline.net/lote/detalhe/297142", " Lote com: 15 peças filtro secador de ar marca stauff Modelo BPS-1 A30 HB00")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3.000,00</t>
        </is>
      </c>
      <c r="F71" s="4" t="inlineStr">
        <is>
          <t>100.00</t>
        </is>
      </c>
    </row>
    <row collapsed="false" customFormat="false" customHeight="false" hidden="false" ht="12.1" outlineLevel="0" r="72">
      <c r="A72" s="5" t="s">
        <f>=HYPERLINK("https://www.leilaoonline.net/lote/detalhe/297143", "083")</f>
      </c>
      <c r="B72" s="4" t="s">
        <f>=HYPERLINK("https://www.leilaoonline.net/lote/detalhe/297143", " Lote com: 24 pçs de Lâmpadas e 41 pçs de bloco born completo")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100,00</t>
        </is>
      </c>
      <c r="F72" s="4" t="inlineStr">
        <is>
          <t>50.00</t>
        </is>
      </c>
    </row>
    <row collapsed="false" customFormat="false" customHeight="false" hidden="false" ht="12.1" outlineLevel="0" r="73">
      <c r="A73" s="5" t="s">
        <f>=HYPERLINK("https://www.leilaoonline.net/lote/detalhe/299282", "084")</f>
      </c>
      <c r="B73" s="4" t="s">
        <f>=HYPERLINK("https://www.leilaoonline.net/lote/detalhe/299282", "Aproximadamente 165 peças - furadeiras, parafusadeiras e marteletes - Sem testes . Para retirada de peças")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1.500,00</t>
        </is>
      </c>
      <c r="F73" s="4" t="inlineStr">
        <is>
          <t>100.00</t>
        </is>
      </c>
    </row>
    <row collapsed="false" customFormat="false" customHeight="false" hidden="false" ht="12.1" outlineLevel="0" r="74">
      <c r="A74" s="5" t="s">
        <f>=HYPERLINK("https://www.leilaoonline.net/lote/detalhe/299283", "085")</f>
      </c>
      <c r="B74" s="4" t="s">
        <f>=HYPERLINK("https://www.leilaoonline.net/lote/detalhe/299283", "Compressor de ar Pressure modelo on10")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500,00</t>
        </is>
      </c>
      <c r="F74" s="4" t="inlineStr">
        <is>
          <t>100.00</t>
        </is>
      </c>
    </row>
    <row collapsed="false" customFormat="false" customHeight="false" hidden="false" ht="12.1" outlineLevel="0" r="75">
      <c r="A75" s="5" t="s">
        <f>=HYPERLINK("https://www.leilaoonline.net/lote/detalhe/297148", "125")</f>
      </c>
      <c r="B75" s="4" t="s">
        <f>=HYPERLINK("https://www.leilaoonline.net/lote/detalhe/297148", " Motocicleta Ducati Diavel 1200 - 2013 - 50.000km")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35.000,00</t>
        </is>
      </c>
      <c r="F75" s="4" t="inlineStr">
        <is>
          <t>250.00</t>
        </is>
      </c>
    </row>
    <row collapsed="false" customFormat="false" customHeight="false" hidden="false" ht="12.1" outlineLevel="0" r="76">
      <c r="A76" s="5" t="s">
        <f>=HYPERLINK("https://www.leilaoonline.net/lote/detalhe/297144", "126")</f>
      </c>
      <c r="B76" s="4" t="s">
        <f>=HYPERLINK("https://www.leilaoonline.net/lote/detalhe/297144", " Lote de peças iveco")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300,00</t>
        </is>
      </c>
      <c r="F76" s="4" t="inlineStr">
        <is>
          <t>100.00</t>
        </is>
      </c>
    </row>
    <row collapsed="false" customFormat="false" customHeight="false" hidden="false" ht="12.1" outlineLevel="0" r="77">
      <c r="A77" s="5" t="s">
        <f>=HYPERLINK("https://www.leilaoonline.net/lote/detalhe/297147", "127")</f>
      </c>
      <c r="B77" s="4" t="s">
        <f>=HYPERLINK("https://www.leilaoonline.net/lote/detalhe/297147", " Lote de motores compressor")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2.000,00</t>
        </is>
      </c>
      <c r="F77" s="4" t="inlineStr">
        <is>
          <t>100.00</t>
        </is>
      </c>
    </row>
    <row collapsed="false" customFormat="false" customHeight="false" hidden="false" ht="12.1" outlineLevel="0" r="78">
      <c r="A78" s="5" t="s">
        <f>=HYPERLINK("https://www.leilaoonline.net/lote/detalhe/297145", "130")</f>
      </c>
      <c r="B78" s="4" t="s">
        <f>=HYPERLINK("https://www.leilaoonline.net/lote/detalhe/297145", " Peça de caixa de cames balluff modelo bsw 493-6-1-3")</f>
      </c>
      <c r="C78" s="4" t="inlineStr">
        <is>
          <t>Não vendido</t>
        </is>
      </c>
      <c r="D78" s="4" t="inlineStr">
        <is>
          <t>0</t>
        </is>
      </c>
      <c r="E78" s="5" t="inlineStr">
        <is>
          <t>500,00</t>
        </is>
      </c>
      <c r="F78" s="4" t="inlineStr">
        <is>
          <t>100.00</t>
        </is>
      </c>
    </row>
    <row collapsed="false" customFormat="false" customHeight="false" hidden="false" ht="12.1" outlineLevel="0" r="79">
      <c r="A79" s="5" t="s">
        <f>=HYPERLINK("https://www.leilaoonline.net/lote/detalhe/297146", "150")</f>
      </c>
      <c r="B79" s="4" t="s">
        <f>=HYPERLINK("https://www.leilaoonline.net/lote/detalhe/297146", " Lote de válvulas e conexões diversas")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300,00</t>
        </is>
      </c>
      <c r="F79" s="4" t="inlineStr">
        <is>
          <t>50.00</t>
        </is>
      </c>
    </row>
    <row collapsed="false" customFormat="false" customHeight="false" hidden="false" ht="12.1" outlineLevel="0" r="80">
      <c r="A80" s="5" t="s">
        <f>=HYPERLINK("https://www.leilaoonline.net/lote/detalhe/297149", "152")</f>
      </c>
      <c r="B80" s="4" t="s">
        <f>=HYPERLINK("https://www.leilaoonline.net/lote/detalhe/297149", "Lote com: aprox. 15 servos de embreagem- diversos; 07 válvulas pedal- diversos")</f>
      </c>
      <c r="C80" s="4" t="inlineStr">
        <is>
          <t>Não vendido</t>
        </is>
      </c>
      <c r="D80" s="4" t="inlineStr">
        <is>
          <t>0</t>
        </is>
      </c>
      <c r="E80" s="5" t="inlineStr">
        <is>
          <t>800,00</t>
        </is>
      </c>
      <c r="F80" s="4" t="inlineStr">
        <is>
          <t>100.00</t>
        </is>
      </c>
    </row>
    <row collapsed="false" customFormat="false" customHeight="false" hidden="false" ht="12.1" outlineLevel="0" r="81">
      <c r="A81" s="5" t="s">
        <f>=HYPERLINK("https://www.leilaoonline.net/lote/detalhe/297152", "156")</f>
      </c>
      <c r="B81" s="4" t="s">
        <f>=HYPERLINK("https://www.leilaoonline.net/lote/detalhe/297152", " Lote de Interruptores e sensores")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500,00</t>
        </is>
      </c>
      <c r="F81" s="4" t="inlineStr">
        <is>
          <t>100.00</t>
        </is>
      </c>
    </row>
    <row collapsed="false" customFormat="false" customHeight="false" hidden="false" ht="12.1" outlineLevel="0" r="82">
      <c r="A82" s="5" t="s">
        <f>=HYPERLINK("https://www.leilaoonline.net/lote/detalhe/297159", "157")</f>
      </c>
      <c r="B82" s="4" t="s">
        <f>=HYPERLINK("https://www.leilaoonline.net/lote/detalhe/297159", " Lote de Transdutores e pressostato")</f>
      </c>
      <c r="C82" s="4" t="inlineStr">
        <is>
          <t>Não vendido</t>
        </is>
      </c>
      <c r="D82" s="4" t="inlineStr">
        <is>
          <t>0</t>
        </is>
      </c>
      <c r="E82" s="5" t="inlineStr">
        <is>
          <t>700,00</t>
        </is>
      </c>
      <c r="F82" s="4" t="inlineStr">
        <is>
          <t>100.00</t>
        </is>
      </c>
    </row>
    <row collapsed="false" customFormat="false" customHeight="false" hidden="false" ht="12.1" outlineLevel="0" r="83">
      <c r="A83" s="5" t="s">
        <f>=HYPERLINK("https://www.leilaoonline.net/lote/detalhe/297156", "158")</f>
      </c>
      <c r="B83" s="4" t="s">
        <f>=HYPERLINK("https://www.leilaoonline.net/lote/detalhe/297156", " Lote de produtos diversos")</f>
      </c>
      <c r="C83" s="4" t="inlineStr">
        <is>
          <t>Não vendido</t>
        </is>
      </c>
      <c r="D83" s="4" t="inlineStr">
        <is>
          <t>0</t>
        </is>
      </c>
      <c r="E83" s="5" t="inlineStr">
        <is>
          <t>700,00</t>
        </is>
      </c>
      <c r="F83" s="4" t="inlineStr">
        <is>
          <t>100.00</t>
        </is>
      </c>
    </row>
    <row collapsed="false" customFormat="false" customHeight="false" hidden="false" ht="12.1" outlineLevel="0" r="84">
      <c r="A84" s="5" t="s">
        <f>=HYPERLINK("https://www.leilaoonline.net/lote/detalhe/297155", "160")</f>
      </c>
      <c r="B84" s="4" t="s">
        <f>=HYPERLINK("https://www.leilaoonline.net/lote/detalhe/297155", " Lote de materiais Elétricos")</f>
      </c>
      <c r="C84" s="4" t="inlineStr">
        <is>
          <t>Não vendido</t>
        </is>
      </c>
      <c r="D84" s="4" t="inlineStr">
        <is>
          <t>0</t>
        </is>
      </c>
      <c r="E84" s="5" t="inlineStr">
        <is>
          <t>800,00</t>
        </is>
      </c>
      <c r="F84" s="4" t="inlineStr">
        <is>
          <t>100.00</t>
        </is>
      </c>
    </row>
    <row collapsed="false" customFormat="false" customHeight="false" hidden="false" ht="12.1" outlineLevel="0" r="85">
      <c r="A85" s="5" t="s">
        <f>=HYPERLINK("https://www.leilaoonline.net/lote/detalhe/297157", "163")</f>
      </c>
      <c r="B85" s="4" t="s">
        <f>=HYPERLINK("https://www.leilaoonline.net/lote/detalhe/297157", " Lote de chaves seccionadora e soft starter")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1.000,00</t>
        </is>
      </c>
      <c r="F85" s="4" t="inlineStr">
        <is>
          <t>100.00</t>
        </is>
      </c>
    </row>
    <row collapsed="false" customFormat="false" customHeight="false" hidden="false" ht="12.1" outlineLevel="0" r="86">
      <c r="A86" s="5" t="s">
        <f>=HYPERLINK("https://www.leilaoonline.net/lote/detalhe/297153", "166")</f>
      </c>
      <c r="B86" s="4" t="s">
        <f>=HYPERLINK("https://www.leilaoonline.net/lote/detalhe/297153", " Lote com: 04 peças de chave seccioandora cebel de 125 amperes vca-500 fusivel nh00")</f>
      </c>
      <c r="C86" s="4" t="inlineStr">
        <is>
          <t>Não vendido</t>
        </is>
      </c>
      <c r="D86" s="4" t="inlineStr">
        <is>
          <t>0</t>
        </is>
      </c>
      <c r="E86" s="5" t="inlineStr">
        <is>
          <t>400,00</t>
        </is>
      </c>
      <c r="F86" s="4" t="inlineStr">
        <is>
          <t>100.00</t>
        </is>
      </c>
    </row>
    <row collapsed="false" customFormat="false" customHeight="false" hidden="false" ht="12.1" outlineLevel="0" r="87">
      <c r="A87" s="5" t="s">
        <f>=HYPERLINK("https://www.leilaoonline.net/lote/detalhe/297150", "167")</f>
      </c>
      <c r="B87" s="4" t="s">
        <f>=HYPERLINK("https://www.leilaoonline.net/lote/detalhe/297150", " Lote de bico e porta bico ")</f>
      </c>
      <c r="C87" s="4" t="inlineStr">
        <is>
          <t>Não vendido</t>
        </is>
      </c>
      <c r="D87" s="4" t="inlineStr">
        <is>
          <t>0</t>
        </is>
      </c>
      <c r="E87" s="5" t="inlineStr">
        <is>
          <t>1.000,00</t>
        </is>
      </c>
      <c r="F87" s="4" t="inlineStr">
        <is>
          <t>100.00</t>
        </is>
      </c>
    </row>
    <row collapsed="false" customFormat="false" customHeight="false" hidden="false" ht="12.1" outlineLevel="0" r="88">
      <c r="A88" s="5" t="s">
        <f>=HYPERLINK("https://www.leilaoonline.net/lote/detalhe/297151", "168")</f>
      </c>
      <c r="B88" s="4" t="s">
        <f>=HYPERLINK("https://www.leilaoonline.net/lote/detalhe/297151", " Lote com: 15 frascos de 1 litro de oleo mineral para bombas a vacuo multivac 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200,00</t>
        </is>
      </c>
      <c r="F88" s="4" t="inlineStr">
        <is>
          <t>100.00</t>
        </is>
      </c>
    </row>
    <row collapsed="false" customFormat="false" customHeight="false" hidden="false" ht="12.1" outlineLevel="0" r="89">
      <c r="A89" s="5" t="s">
        <f>=HYPERLINK("https://www.leilaoonline.net/lote/detalhe/297158", "173")</f>
      </c>
      <c r="B89" s="4" t="s">
        <f>=HYPERLINK("https://www.leilaoonline.net/lote/detalhe/297158", " Lote de retentores, juntas e vedações")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800,00</t>
        </is>
      </c>
      <c r="F89" s="4" t="inlineStr">
        <is>
          <t>100.00</t>
        </is>
      </c>
    </row>
    <row collapsed="false" customFormat="false" customHeight="false" hidden="false" ht="12.1" outlineLevel="0" r="90">
      <c r="A90" s="5" t="s">
        <f>=HYPERLINK("https://www.leilaoonline.net/lote/detalhe/297154", "175")</f>
      </c>
      <c r="B90" s="4" t="s">
        <f>=HYPERLINK("https://www.leilaoonline.net/lote/detalhe/297154", " Patins torlay numero 43 ")</f>
      </c>
      <c r="C90" s="4" t="inlineStr">
        <is>
          <t>Vendido</t>
        </is>
      </c>
      <c r="D90" s="4" t="inlineStr">
        <is>
          <t>1</t>
        </is>
      </c>
      <c r="E90" s="5" t="inlineStr">
        <is>
          <t>200,00</t>
        </is>
      </c>
      <c r="F90" s="4" t="inlineStr">
        <is>
          <t>100.00</t>
        </is>
      </c>
    </row>
    <row collapsed="false" customFormat="false" customHeight="false" hidden="false" ht="12.1" outlineLevel="0" r="91">
      <c r="A91" s="5" t="s">
        <f>=HYPERLINK("https://www.leilaoonline.net/lote/detalhe/297160", "178")</f>
      </c>
      <c r="B91" s="4" t="s">
        <f>=HYPERLINK("https://www.leilaoonline.net/lote/detalhe/297160", "Caixa Padrão comercial - MODELO CP-11 TIPO CM 18")</f>
      </c>
      <c r="C91" s="4" t="inlineStr">
        <is>
          <t>Vendido</t>
        </is>
      </c>
      <c r="D91" s="4" t="inlineStr">
        <is>
          <t>1</t>
        </is>
      </c>
      <c r="E91" s="5" t="inlineStr">
        <is>
          <t>400,00</t>
        </is>
      </c>
      <c r="F91" s="4" t="inlineStr">
        <is>
          <t>100.00</t>
        </is>
      </c>
    </row>
    <row collapsed="false" customFormat="false" customHeight="false" hidden="false" ht="12.1" outlineLevel="0" r="92">
      <c r="A92" s="5" t="s">
        <f>=HYPERLINK("https://www.leilaoonline.net/lote/detalhe/297161", "182")</f>
      </c>
      <c r="B92" s="4" t="s">
        <f>=HYPERLINK("https://www.leilaoonline.net/lote/detalhe/297161", " Lote de material Diverso")</f>
      </c>
      <c r="C92" s="4" t="inlineStr">
        <is>
          <t>Não vendido</t>
        </is>
      </c>
      <c r="D92" s="4" t="inlineStr">
        <is>
          <t>0</t>
        </is>
      </c>
      <c r="E92" s="5" t="inlineStr">
        <is>
          <t>900,00</t>
        </is>
      </c>
      <c r="F92" s="4" t="inlineStr">
        <is>
          <t>100.00</t>
        </is>
      </c>
    </row>
    <row collapsed="false" customFormat="false" customHeight="false" hidden="false" ht="12.1" outlineLevel="0" r="93">
      <c r="A93" s="5" t="s">
        <f>=HYPERLINK("https://www.leilaoonline.net/lote/detalhe/297162", "183")</f>
      </c>
      <c r="B93" s="4" t="s">
        <f>=HYPERLINK("https://www.leilaoonline.net/lote/detalhe/297162", " Lote de chaves Beghin")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800,00</t>
        </is>
      </c>
      <c r="F93" s="4" t="inlineStr">
        <is>
          <t>100.00</t>
        </is>
      </c>
    </row>
    <row collapsed="false" customFormat="false" customHeight="false" hidden="false" ht="12.1" outlineLevel="0" r="94">
      <c r="A94" s="5" t="s">
        <f>=HYPERLINK("https://www.leilaoonline.net/lote/detalhe/297167", "186")</f>
      </c>
      <c r="B94" s="4" t="s">
        <f>=HYPERLINK("https://www.leilaoonline.net/lote/detalhe/297167", " Lote com materiais de automação")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500,00</t>
        </is>
      </c>
      <c r="F94" s="4" t="inlineStr">
        <is>
          <t>100.00</t>
        </is>
      </c>
    </row>
    <row collapsed="false" customFormat="false" customHeight="false" hidden="false" ht="12.1" outlineLevel="0" r="95">
      <c r="A95" s="5" t="s">
        <f>=HYPERLINK("https://www.leilaoonline.net/lote/detalhe/297164", "187")</f>
      </c>
      <c r="B95" s="4" t="s">
        <f>=HYPERLINK("https://www.leilaoonline.net/lote/detalhe/297164", " Lote de peças de colhedeira CLAAS")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500,00</t>
        </is>
      </c>
      <c r="F95" s="4" t="inlineStr">
        <is>
          <t>100.00</t>
        </is>
      </c>
    </row>
    <row collapsed="false" customFormat="false" customHeight="false" hidden="false" ht="12.1" outlineLevel="0" r="96">
      <c r="A96" s="5" t="s">
        <f>=HYPERLINK("https://www.leilaoonline.net/lote/detalhe/297168", "188")</f>
      </c>
      <c r="B96" s="4" t="s">
        <f>=HYPERLINK("https://www.leilaoonline.net/lote/detalhe/297168", " Lote de peças de colhedeira CLAAS")</f>
      </c>
      <c r="C96" s="4" t="inlineStr">
        <is>
          <t>Não vendido</t>
        </is>
      </c>
      <c r="D96" s="4" t="inlineStr">
        <is>
          <t>0</t>
        </is>
      </c>
      <c r="E96" s="5" t="inlineStr">
        <is>
          <t>500,00</t>
        </is>
      </c>
      <c r="F96" s="4" t="inlineStr">
        <is>
          <t>100.00</t>
        </is>
      </c>
    </row>
    <row collapsed="false" customFormat="false" customHeight="false" hidden="false" ht="12.1" outlineLevel="0" r="97">
      <c r="A97" s="5" t="s">
        <f>=HYPERLINK("https://www.leilaoonline.net/lote/detalhe/297169", "189")</f>
      </c>
      <c r="B97" s="4" t="s">
        <f>=HYPERLINK("https://www.leilaoonline.net/lote/detalhe/297169", " Lote de painel manometró e etc.")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300,00</t>
        </is>
      </c>
      <c r="F97" s="4" t="inlineStr">
        <is>
          <t>100.00</t>
        </is>
      </c>
    </row>
    <row collapsed="false" customFormat="false" customHeight="false" hidden="false" ht="12.1" outlineLevel="0" r="98">
      <c r="A98" s="5" t="s">
        <f>=HYPERLINK("https://www.leilaoonline.net/lote/detalhe/297165", "199")</f>
      </c>
      <c r="B98" s="4" t="s">
        <f>=HYPERLINK("https://www.leilaoonline.net/lote/detalhe/297165", " Lote com: 02 peças de chave sem fim de curso ter serie 7000 modelo pf2675511901 peça de posicionador schneider foxbord 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800,00</t>
        </is>
      </c>
      <c r="F98" s="4" t="inlineStr">
        <is>
          <t>100.00</t>
        </is>
      </c>
    </row>
    <row collapsed="false" customFormat="false" customHeight="false" hidden="false" ht="12.1" outlineLevel="0" r="99">
      <c r="A99" s="5" t="s">
        <f>=HYPERLINK("https://www.leilaoonline.net/lote/detalhe/297163", "200")</f>
      </c>
      <c r="B99" s="4" t="s">
        <f>=HYPERLINK("https://www.leilaoonline.net/lote/detalhe/297163", " Lote com: 06 peças de cilindro alta pressão de aluminio white martins 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2.000,00</t>
        </is>
      </c>
      <c r="F99" s="4" t="inlineStr">
        <is>
          <t>100.00</t>
        </is>
      </c>
    </row>
    <row collapsed="false" customFormat="false" customHeight="false" hidden="false" ht="12.1" outlineLevel="0" r="100">
      <c r="A100" s="5" t="s">
        <f>=HYPERLINK("https://www.leilaoonline.net/lote/detalhe/297166", "201")</f>
      </c>
      <c r="B100" s="4" t="s">
        <f>=HYPERLINK("https://www.leilaoonline.net/lote/detalhe/297166", " Lote de pressostato, painel e dimmer")</f>
      </c>
      <c r="C100" s="4" t="inlineStr">
        <is>
          <t>Não vendido</t>
        </is>
      </c>
      <c r="D100" s="4" t="inlineStr">
        <is>
          <t>0</t>
        </is>
      </c>
      <c r="E100" s="5" t="inlineStr">
        <is>
          <t>600,00</t>
        </is>
      </c>
      <c r="F100" s="4" t="inlineStr">
        <is>
          <t>100.00</t>
        </is>
      </c>
    </row>
    <row collapsed="false" customFormat="false" customHeight="false" hidden="false" ht="12.1" outlineLevel="0" r="101">
      <c r="A101" s="5" t="s">
        <f>=HYPERLINK("https://www.leilaoonline.net/lote/detalhe/297171", "203")</f>
      </c>
      <c r="B101" s="4" t="s">
        <f>=HYPERLINK("https://www.leilaoonline.net/lote/detalhe/297171", " Lote com: 03 peças de rebobinador de fio Ebrara")</f>
      </c>
      <c r="C101" s="4" t="inlineStr">
        <is>
          <t>Não vendido</t>
        </is>
      </c>
      <c r="D101" s="4" t="inlineStr">
        <is>
          <t>0</t>
        </is>
      </c>
      <c r="E101" s="5" t="inlineStr">
        <is>
          <t>800,00</t>
        </is>
      </c>
      <c r="F101" s="4" t="inlineStr">
        <is>
          <t>100.00</t>
        </is>
      </c>
    </row>
    <row collapsed="false" customFormat="false" customHeight="false" hidden="false" ht="12.1" outlineLevel="0" r="102">
      <c r="A102" s="5" t="s">
        <f>=HYPERLINK("https://www.leilaoonline.net/lote/detalhe/297172", "205")</f>
      </c>
      <c r="B102" s="4" t="s">
        <f>=HYPERLINK("https://www.leilaoonline.net/lote/detalhe/297172", " Bomba de arla Mercedes A0001401578")</f>
      </c>
      <c r="C102" s="4" t="inlineStr">
        <is>
          <t>Não vendido</t>
        </is>
      </c>
      <c r="D102" s="4" t="inlineStr">
        <is>
          <t>0</t>
        </is>
      </c>
      <c r="E102" s="5" t="inlineStr">
        <is>
          <t>600,00</t>
        </is>
      </c>
      <c r="F102" s="4" t="inlineStr">
        <is>
          <t>100.00</t>
        </is>
      </c>
    </row>
    <row collapsed="false" customFormat="false" customHeight="false" hidden="false" ht="12.1" outlineLevel="0" r="103">
      <c r="A103" s="5" t="s">
        <f>=HYPERLINK("https://www.leilaoonline.net/lote/detalhe/297170", "207")</f>
      </c>
      <c r="B103" s="4" t="s">
        <f>=HYPERLINK("https://www.leilaoonline.net/lote/detalhe/297170", " Bomba Injetora")</f>
      </c>
      <c r="C103" s="4" t="inlineStr">
        <is>
          <t>Vendido</t>
        </is>
      </c>
      <c r="D103" s="4" t="inlineStr">
        <is>
          <t>1</t>
        </is>
      </c>
      <c r="E103" s="5" t="inlineStr">
        <is>
          <t>2.000,00</t>
        </is>
      </c>
      <c r="F103" s="4" t="inlineStr">
        <is>
          <t>100.00</t>
        </is>
      </c>
    </row>
    <row collapsed="false" customFormat="false" customHeight="false" hidden="false" ht="12.1" outlineLevel="0" r="104">
      <c r="A104" s="5" t="s">
        <f>=HYPERLINK("https://www.leilaoonline.net/lote/detalhe/297174", "214")</f>
      </c>
      <c r="B104" s="4" t="s">
        <f>=HYPERLINK("https://www.leilaoonline.net/lote/detalhe/297174", " Lote com: 10 peças de compressor de ar para aplicação em caminhões")</f>
      </c>
      <c r="C104" s="4" t="inlineStr">
        <is>
          <t>Não vendido</t>
        </is>
      </c>
      <c r="D104" s="4" t="inlineStr">
        <is>
          <t>0</t>
        </is>
      </c>
      <c r="E104" s="5" t="inlineStr">
        <is>
          <t>3.000,00</t>
        </is>
      </c>
      <c r="F104" s="4" t="inlineStr">
        <is>
          <t>100.00</t>
        </is>
      </c>
    </row>
    <row collapsed="false" customFormat="false" customHeight="false" hidden="false" ht="12.1" outlineLevel="0" r="105">
      <c r="A105" s="5" t="s">
        <f>=HYPERLINK("https://www.leilaoonline.net/lote/detalhe/297173", "215")</f>
      </c>
      <c r="B105" s="4" t="s">
        <f>=HYPERLINK("https://www.leilaoonline.net/lote/detalhe/297173", " Peça de programador fim de curso F mecal Mod. 3.000 - redução 1/81")</f>
      </c>
      <c r="C105" s="4" t="inlineStr">
        <is>
          <t>Não vendido</t>
        </is>
      </c>
      <c r="D105" s="4" t="inlineStr">
        <is>
          <t>0</t>
        </is>
      </c>
      <c r="E105" s="5" t="inlineStr">
        <is>
          <t>600,00</t>
        </is>
      </c>
      <c r="F105" s="4" t="inlineStr">
        <is>
          <t>100.00</t>
        </is>
      </c>
    </row>
    <row collapsed="false" customFormat="false" customHeight="false" hidden="false" ht="12.1" outlineLevel="0" r="106">
      <c r="A106" s="5" t="s">
        <f>=HYPERLINK("https://www.leilaoonline.net/lote/detalhe/297177", "222")</f>
      </c>
      <c r="B106" s="4" t="s">
        <f>=HYPERLINK("https://www.leilaoonline.net/lote/detalhe/297177", " Lote de escova de carvão ")</f>
      </c>
      <c r="C106" s="4" t="inlineStr">
        <is>
          <t>Não vendido</t>
        </is>
      </c>
      <c r="D106" s="4" t="inlineStr">
        <is>
          <t>0</t>
        </is>
      </c>
      <c r="E106" s="5" t="inlineStr">
        <is>
          <t>350,00</t>
        </is>
      </c>
      <c r="F106" s="4" t="inlineStr">
        <is>
          <t>100.00</t>
        </is>
      </c>
    </row>
    <row collapsed="false" customFormat="false" customHeight="false" hidden="false" ht="12.1" outlineLevel="0" r="107">
      <c r="A107" s="5" t="s">
        <f>=HYPERLINK("https://www.leilaoonline.net/lote/detalhe/297175", "226")</f>
      </c>
      <c r="B107" s="4" t="s">
        <f>=HYPERLINK("https://www.leilaoonline.net/lote/detalhe/297175", " Lote de peças")</f>
      </c>
      <c r="C107" s="4" t="inlineStr">
        <is>
          <t>Não vendido</t>
        </is>
      </c>
      <c r="D107" s="4" t="inlineStr">
        <is>
          <t>0</t>
        </is>
      </c>
      <c r="E107" s="5" t="inlineStr">
        <is>
          <t>1.000,00</t>
        </is>
      </c>
      <c r="F107" s="4" t="inlineStr">
        <is>
          <t>100.00</t>
        </is>
      </c>
    </row>
    <row collapsed="false" customFormat="false" customHeight="false" hidden="false" ht="12.1" outlineLevel="0" r="108">
      <c r="A108" s="5" t="s">
        <f>=HYPERLINK("https://www.leilaoonline.net/lote/detalhe/297176", "234")</f>
      </c>
      <c r="B108" s="4" t="s">
        <f>=HYPERLINK("https://www.leilaoonline.net/lote/detalhe/297176", " Lote Siemens Schneider")</f>
      </c>
      <c r="C108" s="4" t="inlineStr">
        <is>
          <t>Não vendido</t>
        </is>
      </c>
      <c r="D108" s="4" t="inlineStr">
        <is>
          <t>0</t>
        </is>
      </c>
      <c r="E108" s="5" t="inlineStr">
        <is>
          <t>500,00</t>
        </is>
      </c>
      <c r="F108" s="4" t="inlineStr">
        <is>
          <t>100.00</t>
        </is>
      </c>
    </row>
    <row collapsed="false" customFormat="false" customHeight="false" hidden="false" ht="12.1" outlineLevel="0" r="109">
      <c r="A109" s="5" t="s">
        <f>=HYPERLINK("https://www.leilaoonline.net/lote/detalhe/297182", "241")</f>
      </c>
      <c r="B109" s="4" t="s">
        <f>=HYPERLINK("https://www.leilaoonline.net/lote/detalhe/297182", " Lote de royce conect - Aproximadamente 259 peças - Ar condicionado - Polias - Embreagem - Reparos ")</f>
      </c>
      <c r="C109" s="4" t="inlineStr">
        <is>
          <t>Não vendido</t>
        </is>
      </c>
      <c r="D109" s="4" t="inlineStr">
        <is>
          <t>0</t>
        </is>
      </c>
      <c r="E109" s="5" t="inlineStr">
        <is>
          <t>2.800,00</t>
        </is>
      </c>
      <c r="F109" s="4" t="inlineStr">
        <is>
          <t>100.00</t>
        </is>
      </c>
    </row>
    <row collapsed="false" customFormat="false" customHeight="false" hidden="false" ht="12.1" outlineLevel="0" r="110">
      <c r="A110" s="5" t="s">
        <f>=HYPERLINK("https://www.leilaoonline.net/lote/detalhe/297181", "245")</f>
      </c>
      <c r="B110" s="4" t="s">
        <f>=HYPERLINK("https://www.leilaoonline.net/lote/detalhe/297181", " Lote com: 02 peças de acoplamento elastico at 35 antares ")</f>
      </c>
      <c r="C110" s="4" t="inlineStr">
        <is>
          <t>Vendido</t>
        </is>
      </c>
      <c r="D110" s="4" t="inlineStr">
        <is>
          <t>1</t>
        </is>
      </c>
      <c r="E110" s="5" t="inlineStr">
        <is>
          <t>100,00</t>
        </is>
      </c>
      <c r="F110" s="4" t="inlineStr">
        <is>
          <t>50.00</t>
        </is>
      </c>
    </row>
    <row collapsed="false" customFormat="false" customHeight="false" hidden="false" ht="12.1" outlineLevel="0" r="111">
      <c r="A111" s="5" t="s">
        <f>=HYPERLINK("https://www.leilaoonline.net/lote/detalhe/297179", "247")</f>
      </c>
      <c r="B111" s="4" t="s">
        <f>=HYPERLINK("https://www.leilaoonline.net/lote/detalhe/297179", " Lote de peças elétricas ")</f>
      </c>
      <c r="C111" s="4" t="inlineStr">
        <is>
          <t>Não vendido</t>
        </is>
      </c>
      <c r="D111" s="4" t="inlineStr">
        <is>
          <t>0</t>
        </is>
      </c>
      <c r="E111" s="5" t="inlineStr">
        <is>
          <t>1.500,00</t>
        </is>
      </c>
      <c r="F111" s="4" t="inlineStr">
        <is>
          <t>100.00</t>
        </is>
      </c>
    </row>
    <row collapsed="false" customFormat="false" customHeight="false" hidden="false" ht="12.1" outlineLevel="0" r="112">
      <c r="A112" s="5" t="s">
        <f>=HYPERLINK("https://www.leilaoonline.net/lote/detalhe/297194", "248")</f>
      </c>
      <c r="B112" s="4" t="s">
        <f>=HYPERLINK("https://www.leilaoonline.net/lote/detalhe/297194", " Lote contendo 25 peças de motor para parabrisa e motor ventilador ")</f>
      </c>
      <c r="C112" s="4" t="inlineStr">
        <is>
          <t>Não vendido</t>
        </is>
      </c>
      <c r="D112" s="4" t="inlineStr">
        <is>
          <t>0</t>
        </is>
      </c>
      <c r="E112" s="5" t="inlineStr">
        <is>
          <t>1.500,00</t>
        </is>
      </c>
      <c r="F112" s="4" t="inlineStr">
        <is>
          <t>100.00</t>
        </is>
      </c>
    </row>
    <row collapsed="false" customFormat="false" customHeight="false" hidden="false" ht="12.1" outlineLevel="0" r="113">
      <c r="A113" s="5" t="s">
        <f>=HYPERLINK("https://www.leilaoonline.net/lote/detalhe/297191", "249")</f>
      </c>
      <c r="B113" s="4" t="s">
        <f>=HYPERLINK("https://www.leilaoonline.net/lote/detalhe/297191", " Peça de turbina borgwarner modelo s410g p/n 14879880096 s/n 2308*117912-016 Obs: um pedacinho da ponta do caracol quebrada")</f>
      </c>
      <c r="C113" s="4" t="inlineStr">
        <is>
          <t>Não vendido</t>
        </is>
      </c>
      <c r="D113" s="4" t="inlineStr">
        <is>
          <t>0</t>
        </is>
      </c>
      <c r="E113" s="5" t="inlineStr">
        <is>
          <t>1.000,00</t>
        </is>
      </c>
      <c r="F113" s="4" t="inlineStr">
        <is>
          <t>100.00</t>
        </is>
      </c>
    </row>
    <row collapsed="false" customFormat="false" customHeight="false" hidden="false" ht="12.1" outlineLevel="0" r="114">
      <c r="A114" s="5" t="s">
        <f>=HYPERLINK("https://www.leilaoonline.net/lote/detalhe/297186", "250")</f>
      </c>
      <c r="B114" s="4" t="s">
        <f>=HYPERLINK("https://www.leilaoonline.net/lote/detalhe/297186", " Lote com: 1200 metros de espaguete termo-retratil hellermann bitola de 3/8")</f>
      </c>
      <c r="C114" s="4" t="inlineStr">
        <is>
          <t>Não vendido</t>
        </is>
      </c>
      <c r="D114" s="4" t="inlineStr">
        <is>
          <t>0</t>
        </is>
      </c>
      <c r="E114" s="5" t="inlineStr">
        <is>
          <t>900,00</t>
        </is>
      </c>
      <c r="F114" s="4" t="inlineStr">
        <is>
          <t>100.00</t>
        </is>
      </c>
    </row>
    <row collapsed="false" customFormat="false" customHeight="false" hidden="false" ht="12.1" outlineLevel="0" r="115">
      <c r="A115" s="5" t="s">
        <f>=HYPERLINK("https://www.leilaoonline.net/lote/detalhe/297193", "251")</f>
      </c>
      <c r="B115" s="4" t="s">
        <f>=HYPERLINK("https://www.leilaoonline.net/lote/detalhe/297193", " Lote com: 1200 metros de espaguete termo-retratil hellermann bitola de 3/8")</f>
      </c>
      <c r="C115" s="4" t="inlineStr">
        <is>
          <t>Não vendido</t>
        </is>
      </c>
      <c r="D115" s="4" t="inlineStr">
        <is>
          <t>0</t>
        </is>
      </c>
      <c r="E115" s="5" t="inlineStr">
        <is>
          <t>900,00</t>
        </is>
      </c>
      <c r="F115" s="4" t="inlineStr">
        <is>
          <t>100.00</t>
        </is>
      </c>
    </row>
    <row collapsed="false" customFormat="false" customHeight="false" hidden="false" ht="12.1" outlineLevel="0" r="116">
      <c r="A116" s="5" t="s">
        <f>=HYPERLINK("https://www.leilaoonline.net/lote/detalhe/297178", "252")</f>
      </c>
      <c r="B116" s="4" t="s">
        <f>=HYPERLINK("https://www.leilaoonline.net/lote/detalhe/297178", " Lote com: 1500 metros de espaguete termo-retratil hellermann bitola de 3/8")</f>
      </c>
      <c r="C116" s="4" t="inlineStr">
        <is>
          <t>Não vendido</t>
        </is>
      </c>
      <c r="D116" s="4" t="inlineStr">
        <is>
          <t>0</t>
        </is>
      </c>
      <c r="E116" s="5" t="inlineStr">
        <is>
          <t>1.100,00</t>
        </is>
      </c>
      <c r="F116" s="4" t="inlineStr">
        <is>
          <t>100.00</t>
        </is>
      </c>
    </row>
    <row collapsed="false" customFormat="false" customHeight="false" hidden="false" ht="12.1" outlineLevel="0" r="117">
      <c r="A117" s="5" t="s">
        <f>=HYPERLINK("https://www.leilaoonline.net/lote/detalhe/297185", "253")</f>
      </c>
      <c r="B117" s="4" t="s">
        <f>=HYPERLINK("https://www.leilaoonline.net/lote/detalhe/297185", " Lote com: 12 peças de chave de desalinhamento eletrosil modelo d-s 200/a32nc128p usada em corretas transportadora até 3 estagio ")</f>
      </c>
      <c r="C117" s="4" t="inlineStr">
        <is>
          <t>Não vendido</t>
        </is>
      </c>
      <c r="D117" s="4" t="inlineStr">
        <is>
          <t>0</t>
        </is>
      </c>
      <c r="E117" s="5" t="inlineStr">
        <is>
          <t>800,00</t>
        </is>
      </c>
      <c r="F117" s="4" t="inlineStr">
        <is>
          <t>100.00</t>
        </is>
      </c>
    </row>
    <row collapsed="false" customFormat="false" customHeight="false" hidden="false" ht="12.1" outlineLevel="0" r="118">
      <c r="A118" s="5" t="s">
        <f>=HYPERLINK("https://www.leilaoonline.net/lote/detalhe/297180", "254")</f>
      </c>
      <c r="B118" s="4" t="s">
        <f>=HYPERLINK("https://www.leilaoonline.net/lote/detalhe/297180", " Lote com: 12 peças de chave de emergência eletrosil modelo d-s 117 /a32nc 128pt usada em correias transportadora ")</f>
      </c>
      <c r="C118" s="4" t="inlineStr">
        <is>
          <t>Não vendido</t>
        </is>
      </c>
      <c r="D118" s="4" t="inlineStr">
        <is>
          <t>0</t>
        </is>
      </c>
      <c r="E118" s="5" t="inlineStr">
        <is>
          <t>800,00</t>
        </is>
      </c>
      <c r="F118" s="4" t="inlineStr">
        <is>
          <t>100.00</t>
        </is>
      </c>
    </row>
    <row collapsed="false" customFormat="false" customHeight="false" hidden="false" ht="12.1" outlineLevel="0" r="119">
      <c r="A119" s="5" t="s">
        <f>=HYPERLINK("https://www.leilaoonline.net/lote/detalhe/297192", "255")</f>
      </c>
      <c r="B119" s="4" t="s">
        <f>=HYPERLINK("https://www.leilaoonline.net/lote/detalhe/297192", " Painel analizador de oxigênio marca abb knt-taylo-zirconia zmt-231/00000/4001 v- 15941/10/2 110v 50/60 150va ")</f>
      </c>
      <c r="C119" s="4" t="inlineStr">
        <is>
          <t>Não vendido</t>
        </is>
      </c>
      <c r="D119" s="4" t="inlineStr">
        <is>
          <t>0</t>
        </is>
      </c>
      <c r="E119" s="5" t="inlineStr">
        <is>
          <t>1.000,00</t>
        </is>
      </c>
      <c r="F119" s="4" t="inlineStr">
        <is>
          <t>100.00</t>
        </is>
      </c>
    </row>
    <row collapsed="false" customFormat="false" customHeight="false" hidden="false" ht="12.1" outlineLevel="0" r="120">
      <c r="A120" s="5" t="s">
        <f>=HYPERLINK("https://www.leilaoonline.net/lote/detalhe/297190", "256")</f>
      </c>
      <c r="B120" s="4" t="s">
        <f>=HYPERLINK("https://www.leilaoonline.net/lote/detalhe/297190", " Lote peças motocicleta ")</f>
      </c>
      <c r="C120" s="4" t="inlineStr">
        <is>
          <t>Não vendido</t>
        </is>
      </c>
      <c r="D120" s="4" t="inlineStr">
        <is>
          <t>0</t>
        </is>
      </c>
      <c r="E120" s="5" t="inlineStr">
        <is>
          <t>1.500,00</t>
        </is>
      </c>
      <c r="F120" s="4" t="inlineStr">
        <is>
          <t>100.00</t>
        </is>
      </c>
    </row>
    <row collapsed="false" customFormat="false" customHeight="false" hidden="false" ht="12.1" outlineLevel="0" r="121">
      <c r="A121" s="5" t="s">
        <f>=HYPERLINK("https://www.leilaoonline.net/lote/detalhe/297196", "257")</f>
      </c>
      <c r="B121" s="4" t="s">
        <f>=HYPERLINK("https://www.leilaoonline.net/lote/detalhe/297196", " Lote com: 13 peças de banco capacitores weg mcw 15/3.6")</f>
      </c>
      <c r="C121" s="4" t="inlineStr">
        <is>
          <t>Vendido</t>
        </is>
      </c>
      <c r="D121" s="4" t="inlineStr">
        <is>
          <t>1</t>
        </is>
      </c>
      <c r="E121" s="5" t="inlineStr">
        <is>
          <t>600,00</t>
        </is>
      </c>
      <c r="F121" s="4" t="inlineStr">
        <is>
          <t>100.00</t>
        </is>
      </c>
    </row>
    <row collapsed="false" customFormat="false" customHeight="false" hidden="false" ht="12.1" outlineLevel="0" r="122">
      <c r="A122" s="5" t="s">
        <f>=HYPERLINK("https://www.leilaoonline.net/lote/detalhe/297189", "258")</f>
      </c>
      <c r="B122" s="4" t="s">
        <f>=HYPERLINK("https://www.leilaoonline.net/lote/detalhe/297189", " Lote com: 15 peças de sucata de inversores danfos rexroth ")</f>
      </c>
      <c r="C122" s="4" t="inlineStr">
        <is>
          <t>Não vendido</t>
        </is>
      </c>
      <c r="D122" s="4" t="inlineStr">
        <is>
          <t>0</t>
        </is>
      </c>
      <c r="E122" s="5" t="inlineStr">
        <is>
          <t>1.500,00</t>
        </is>
      </c>
      <c r="F122" s="4" t="inlineStr">
        <is>
          <t>100.00</t>
        </is>
      </c>
    </row>
    <row collapsed="false" customFormat="false" customHeight="false" hidden="false" ht="12.1" outlineLevel="0" r="123">
      <c r="A123" s="5" t="s">
        <f>=HYPERLINK("https://www.leilaoonline.net/lote/detalhe/297195", "259")</f>
      </c>
      <c r="B123" s="4" t="s">
        <f>=HYPERLINK("https://www.leilaoonline.net/lote/detalhe/297195", " Lote com: Aproximadamente 102 peças de resistência elétrica diversas ")</f>
      </c>
      <c r="C123" s="4" t="inlineStr">
        <is>
          <t>Não vendido</t>
        </is>
      </c>
      <c r="D123" s="4" t="inlineStr">
        <is>
          <t>0</t>
        </is>
      </c>
      <c r="E123" s="5" t="inlineStr">
        <is>
          <t>850,00</t>
        </is>
      </c>
      <c r="F123" s="4" t="inlineStr">
        <is>
          <t>100.00</t>
        </is>
      </c>
    </row>
    <row collapsed="false" customFormat="false" customHeight="false" hidden="false" ht="12.1" outlineLevel="0" r="124">
      <c r="A124" s="5" t="s">
        <f>=HYPERLINK("https://www.leilaoonline.net/lote/detalhe/297187", "262")</f>
      </c>
      <c r="B124" s="4" t="s">
        <f>=HYPERLINK("https://www.leilaoonline.net/lote/detalhe/297187", " Lote de abrasivos ")</f>
      </c>
      <c r="C124" s="4" t="inlineStr">
        <is>
          <t>Vendido</t>
        </is>
      </c>
      <c r="D124" s="4" t="inlineStr">
        <is>
          <t>3</t>
        </is>
      </c>
      <c r="E124" s="5" t="inlineStr">
        <is>
          <t>400,00</t>
        </is>
      </c>
      <c r="F124" s="4" t="inlineStr">
        <is>
          <t>100.00</t>
        </is>
      </c>
    </row>
    <row collapsed="false" customFormat="false" customHeight="false" hidden="false" ht="12.1" outlineLevel="0" r="125">
      <c r="A125" s="5" t="s">
        <f>=HYPERLINK("https://www.leilaoonline.net/lote/detalhe/297197", "263")</f>
      </c>
      <c r="B125" s="4" t="s">
        <f>=HYPERLINK("https://www.leilaoonline.net/lote/detalhe/297197", " Lote com: 26 peças de bronzina para motor Daihatsu  marítimo diesel ")</f>
      </c>
      <c r="C125" s="4" t="inlineStr">
        <is>
          <t>Não vendido</t>
        </is>
      </c>
      <c r="D125" s="4" t="inlineStr">
        <is>
          <t>0</t>
        </is>
      </c>
      <c r="E125" s="5" t="inlineStr">
        <is>
          <t>3.500,00</t>
        </is>
      </c>
      <c r="F125" s="4" t="inlineStr">
        <is>
          <t>100.00</t>
        </is>
      </c>
    </row>
    <row collapsed="false" customFormat="false" customHeight="false" hidden="false" ht="12.1" outlineLevel="0" r="126">
      <c r="A126" s="5" t="s">
        <f>=HYPERLINK("https://www.leilaoonline.net/lote/detalhe/297183", "264")</f>
      </c>
      <c r="B126" s="4" t="s">
        <f>=HYPERLINK("https://www.leilaoonline.net/lote/detalhe/297183", " Conjunto de refrigeração com ventoinha")</f>
      </c>
      <c r="C126" s="4" t="inlineStr">
        <is>
          <t>Não vendido</t>
        </is>
      </c>
      <c r="D126" s="4" t="inlineStr">
        <is>
          <t>0</t>
        </is>
      </c>
      <c r="E126" s="5" t="inlineStr">
        <is>
          <t>500,00</t>
        </is>
      </c>
      <c r="F126" s="4" t="inlineStr">
        <is>
          <t>100.00</t>
        </is>
      </c>
    </row>
    <row collapsed="false" customFormat="false" customHeight="false" hidden="false" ht="12.1" outlineLevel="0" r="127">
      <c r="A127" s="5" t="s">
        <f>=HYPERLINK("https://www.leilaoonline.net/lote/detalhe/297184", "265")</f>
      </c>
      <c r="B127" s="4" t="s">
        <f>=HYPERLINK("https://www.leilaoonline.net/lote/detalhe/297184", " Lote com: Aproximadamente 4500 peças de lente óptica secundária")</f>
      </c>
      <c r="C127" s="4" t="inlineStr">
        <is>
          <t>Não vendido</t>
        </is>
      </c>
      <c r="D127" s="4" t="inlineStr">
        <is>
          <t>0</t>
        </is>
      </c>
      <c r="E127" s="5" t="inlineStr">
        <is>
          <t>500,00</t>
        </is>
      </c>
      <c r="F127" s="4" t="inlineStr">
        <is>
          <t>100.00</t>
        </is>
      </c>
    </row>
    <row collapsed="false" customFormat="false" customHeight="false" hidden="false" ht="12.1" outlineLevel="0" r="128">
      <c r="A128" s="5" t="s">
        <f>=HYPERLINK("https://www.leilaoonline.net/lote/detalhe/297188", "266")</f>
      </c>
      <c r="B128" s="4" t="s">
        <f>=HYPERLINK("https://www.leilaoonline.net/lote/detalhe/297188", " Lote com: 04 peças de concha para pá carregadeira")</f>
      </c>
      <c r="C128" s="4" t="inlineStr">
        <is>
          <t>Não vendido</t>
        </is>
      </c>
      <c r="D128" s="4" t="inlineStr">
        <is>
          <t>0</t>
        </is>
      </c>
      <c r="E128" s="5" t="inlineStr">
        <is>
          <t>14.500,00</t>
        </is>
      </c>
      <c r="F128" s="4" t="inlineStr">
        <is>
          <t>100.00</t>
        </is>
      </c>
    </row>
    <row collapsed="false" customFormat="false" customHeight="false" hidden="false" ht="12.1" outlineLevel="0" r="129">
      <c r="A129" s="5" t="s">
        <f>=HYPERLINK("https://www.leilaoonline.net/lote/detalhe/297198", "268")</f>
      </c>
      <c r="B129" s="4" t="s">
        <f>=HYPERLINK("https://www.leilaoonline.net/lote/detalhe/297198", "Lote com: Aprox. 500m de fita de serra")</f>
      </c>
      <c r="C129" s="4" t="inlineStr">
        <is>
          <t>Não vendido</t>
        </is>
      </c>
      <c r="D129" s="4" t="inlineStr">
        <is>
          <t>0</t>
        </is>
      </c>
      <c r="E129" s="5" t="inlineStr">
        <is>
          <t>200,00</t>
        </is>
      </c>
      <c r="F129" s="4" t="inlineStr">
        <is>
          <t>50.00</t>
        </is>
      </c>
    </row>
    <row collapsed="false" customFormat="false" customHeight="false" hidden="false" ht="12.1" outlineLevel="0" r="130">
      <c r="A130" s="5" t="s">
        <f>=HYPERLINK("https://www.leilaoonline.net/lote/detalhe/297199", "270")</f>
      </c>
      <c r="B130" s="4" t="s">
        <f>=HYPERLINK("https://www.leilaoonline.net/lote/detalhe/297199", "Lote de Correias ")</f>
      </c>
      <c r="C130" s="4" t="inlineStr">
        <is>
          <t>Vendido</t>
        </is>
      </c>
      <c r="D130" s="4" t="inlineStr">
        <is>
          <t>1</t>
        </is>
      </c>
      <c r="E130" s="5" t="inlineStr">
        <is>
          <t>150,00</t>
        </is>
      </c>
      <c r="F130" s="4" t="inlineStr">
        <is>
          <t>50.00</t>
        </is>
      </c>
    </row>
    <row collapsed="false" customFormat="false" customHeight="false" hidden="false" ht="12.1" outlineLevel="0" r="131">
      <c r="A131" s="5" t="s">
        <f>=HYPERLINK("https://www.leilaoonline.net/lote/detalhe/297200", "272")</f>
      </c>
      <c r="B131" s="4" t="s">
        <f>=HYPERLINK("https://www.leilaoonline.net/lote/detalhe/297200", "Lote com: Aproximadamente 36 peças de válvulas - diversas medidas ")</f>
      </c>
      <c r="C131" s="4" t="inlineStr">
        <is>
          <t>Vendido</t>
        </is>
      </c>
      <c r="D131" s="4" t="inlineStr">
        <is>
          <t>1</t>
        </is>
      </c>
      <c r="E131" s="5" t="inlineStr">
        <is>
          <t>500,00</t>
        </is>
      </c>
      <c r="F131" s="4" t="inlineStr">
        <is>
          <t>100.00</t>
        </is>
      </c>
    </row>
    <row collapsed="false" customFormat="false" customHeight="false" hidden="false" ht="12.1" outlineLevel="0" r="132">
      <c r="A132" s="5" t="s">
        <f>=HYPERLINK("https://www.leilaoonline.net/lote/detalhe/297201", "276")</f>
      </c>
      <c r="B132" s="4" t="s">
        <f>=HYPERLINK("https://www.leilaoonline.net/lote/detalhe/297201", "Lote com: Aproximadamente 112 peças de material Cutler Hammer")</f>
      </c>
      <c r="C132" s="4" t="inlineStr">
        <is>
          <t>Não vendido</t>
        </is>
      </c>
      <c r="D132" s="4" t="inlineStr">
        <is>
          <t>0</t>
        </is>
      </c>
      <c r="E132" s="5" t="inlineStr">
        <is>
          <t>500,00</t>
        </is>
      </c>
      <c r="F132" s="4" t="inlineStr">
        <is>
          <t>100.00</t>
        </is>
      </c>
    </row>
    <row collapsed="false" customFormat="false" customHeight="false" hidden="false" ht="12.1" outlineLevel="0" r="133">
      <c r="A133" s="5" t="s">
        <f>=HYPERLINK("https://www.leilaoonline.net/lote/detalhe/297202", "279")</f>
      </c>
      <c r="B133" s="4" t="s">
        <f>=HYPERLINK("https://www.leilaoonline.net/lote/detalhe/297202", "Inversor de frequência Weg CFW 090060T3848P0DBZ")</f>
      </c>
      <c r="C133" s="4" t="inlineStr">
        <is>
          <t>Não vendido</t>
        </is>
      </c>
      <c r="D133" s="4" t="inlineStr">
        <is>
          <t>1</t>
        </is>
      </c>
      <c r="E133" s="5" t="inlineStr">
        <is>
          <t>3.500,00</t>
        </is>
      </c>
      <c r="F133" s="4" t="inlineStr">
        <is>
          <t>100.00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2026-06-28T12:49:40.00Z</dcterms:created>
  <dc:creator>Tellks Tecnologia</dc:creator>
  <cp:revision>0</cp:revision>
</cp:coreProperties>
</file>