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COLHEDORAS JD CH E CASE 8800/8810 • TRANSBORDOS •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=HYPERLINK("https://www.leilaoonline.net/lote/detalhe/320859", "1459")</f>
      </c>
      <c r="B11" s="4" t="s">
        <f>=HYPERLINK("https://www.leilaoonline.net/lote/detalhe/320859", " CAMINHÃO SCANIA/R113 E 6X4 360; ANO 1993/1993; BRANCA; (VENDA SEM MOTOR/ SEM CÂMBIO/ SEM CARROCERIA). - FR45018. - LOC. BARRA")</f>
      </c>
      <c r="C11" s="4" t="inlineStr">
        <is>
          <t>Vendido</t>
        </is>
      </c>
      <c r="D11" s="4" t="inlineStr">
        <is>
          <t>11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=HYPERLINK("https://www.leilaoonline.net/lote/detalhe/319441", "1705")</f>
      </c>
      <c r="B12" s="4" t="s">
        <f>=HYPERLINK("https://www.leilaoonline.net/lote/detalhe/319441", "PLANTADORA TMA, PTX 4000 - FR122359. - LOC. BONFIM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=HYPERLINK("https://www.leilaoonline.net/lote/detalhe/319685", "1721")</f>
      </c>
      <c r="B13" s="4" t="s">
        <f>=HYPERLINK("https://www.leilaoonline.net/lote/detalhe/319685", "TRATOR CASE MX 260 MAGNUM 4X4; ANO 2017. - FR20371 - LOC. SANTA CÂNDIDA")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=HYPERLINK("https://www.leilaoonline.net/lote/detalhe/319684", "2480")</f>
      </c>
      <c r="B14" s="4" t="s">
        <f>=HYPERLINK("https://www.leilaoonline.net/lote/detalhe/319684", "CARROCERIA TANQUE HERBICIDA; ANO 1984. - FR361097. - LOC. ARARAQUARA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=HYPERLINK("https://www.leilaoonline.net/lote/detalhe/320050", "34152")</f>
      </c>
      <c r="B15" s="4" t="s">
        <f>=HYPERLINK("https://www.leilaoonline.net/lote/detalhe/320050", "02 PNEUS GOODYEAR E BELSHINA; REFORMADOS  MEDIDA 30.5-32. - LOC. ARARAQUARA ")</f>
      </c>
      <c r="C15" s="4" t="inlineStr">
        <is>
          <t>Vendido</t>
        </is>
      </c>
      <c r="D15" s="4" t="inlineStr">
        <is>
          <t>7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=HYPERLINK("https://www.leilaoonline.net/lote/detalhe/320051", "34153")</f>
      </c>
      <c r="B16" s="4" t="s">
        <f>=HYPERLINK("https://www.leilaoonline.net/lote/detalhe/320051", "APROX. 24 SUCATAS DE BATERIAS DE NOBREAK. - N/E. - LOC. COSTA PINTO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=HYPERLINK("https://www.leilaoonline.net/lote/detalhe/320138", "34154")</f>
      </c>
      <c r="B17" s="4" t="s">
        <f>=HYPERLINK("https://www.leilaoonline.net/lote/detalhe/320138", "CARRETA ABAST. BAZUKA. - PT289124. - LOC. LAGOA DA PRATA 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=HYPERLINK("https://www.leilaoonline.net/lote/detalhe/320764", "34156")</f>
      </c>
      <c r="B18" s="4" t="s">
        <f>=HYPERLINK("https://www.leilaoonline.net/lote/detalhe/320764", "APROX. 50 PEÇAS AGRÍCOLAS ( RADIADORES, CILÍNDROS, CARDANS) . - LOC. BOM RETIRO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=HYPERLINK("https://www.leilaoonline.net/lote/detalhe/321791", "34160")</f>
      </c>
      <c r="B19" s="4" t="s">
        <f>=HYPERLINK("https://www.leilaoonline.net/lote/detalhe/321791", "TANQUE VERMELHO GASCOM - LOC. PARAÍSO     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22.500,00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=HYPERLINK("https://www.leilaoonline.net/lote/detalhe/319567", "35072")</f>
      </c>
      <c r="B20" s="4" t="s">
        <f>=HYPERLINK("https://www.leilaoonline.net/lote/detalhe/319567", "03 VÁLVULAS TJA. - N/A. - LOC. PARAISO ")</f>
      </c>
      <c r="C20" s="4" t="inlineStr">
        <is>
          <t>Vendido</t>
        </is>
      </c>
      <c r="D20" s="4" t="inlineStr">
        <is>
          <t>5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=HYPERLINK("https://www.leilaoonline.net/lote/detalhe/319561", "35091")</f>
      </c>
      <c r="B21" s="4" t="s">
        <f>=HYPERLINK("https://www.leilaoonline.net/lote/detalhe/319561", "COLHEDORA JOHN DEERE CH670 2L - ANO 2016 - FR50154. - LOC. BARRA 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=HYPERLINK("https://www.leilaoonline.net/lote/detalhe/320857", "35376")</f>
      </c>
      <c r="B22" s="4" t="s">
        <f>=HYPERLINK("https://www.leilaoonline.net/lote/detalhe/320857", "REBOQUE VINHAÇA TECTRAN 8,20M; ANO 1996/1996; AZUL. - FR91103/ FR173544  - LOC. BENALCOOL")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=HYPERLINK("https://www.leilaoonline.net/lote/detalhe/319672", "35389")</f>
      </c>
      <c r="B23" s="4" t="s">
        <f>=HYPERLINK("https://www.leilaoonline.net/lote/detalhe/319672", "SEMI-REBOQUE VINHAÇA SERGOMEL VINHAÇA 10 M; ANO 2014/2014; CINZA. - FR140504. - LOC. SANTA ELISA")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62.000,00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=HYPERLINK("https://www.leilaoonline.net/lote/detalhe/319406", "35391")</f>
      </c>
      <c r="B24" s="4" t="s">
        <f>=HYPERLINK("https://www.leilaoonline.net/lote/detalhe/319406", "COLHEDORA CASE A 8800 1L; ANO 2017. - FR8802156. - LOC. LAGOA DA PRATA")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67.000,00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=HYPERLINK("https://www.leilaoonline.net/lote/detalhe/319422", "35393")</f>
      </c>
      <c r="B25" s="4" t="s">
        <f>=HYPERLINK("https://www.leilaoonline.net/lote/detalhe/319422", "COLHEDORA CASE A 8800 1L; ANO 2017. - FR8802157. - LOC. LAGOA DA PRATA")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=HYPERLINK("https://www.leilaoonline.net/lote/detalhe/319405", "35394")</f>
      </c>
      <c r="B26" s="4" t="s">
        <f>=HYPERLINK("https://www.leilaoonline.net/lote/detalhe/319405", "COLHEDORA CASE A 8800 1L; ANO 2017. - FR8802155. - LOC. LAGOA DA PRATA")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67.000,00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=HYPERLINK("https://www.leilaoonline.net/lote/detalhe/320062", "35395")</f>
      </c>
      <c r="B27" s="4" t="s">
        <f>=HYPERLINK("https://www.leilaoonline.net/lote/detalhe/320062", "TRANSBORDO CIVEMASA TAC 13000; ANO 2008. - FR5004789. - LOC. LAGOA DA PRATA ")</f>
      </c>
      <c r="C27" s="4" t="inlineStr">
        <is>
          <t>Vendido</t>
        </is>
      </c>
      <c r="D27" s="4" t="inlineStr">
        <is>
          <t>7</t>
        </is>
      </c>
      <c r="E27" s="5" t="inlineStr">
        <is>
          <t>18.000,00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=HYPERLINK("https://www.leilaoonline.net/lote/detalhe/320068", "35396")</f>
      </c>
      <c r="B28" s="4" t="s">
        <f>=HYPERLINK("https://www.leilaoonline.net/lote/detalhe/320068", "TRANSBORDO CIVEMASA TAC 13000 C/3 EIXOS; ANO 2007. - FR5004748. - LOC. LAGOA DA PRATA ")</f>
      </c>
      <c r="C28" s="4" t="inlineStr">
        <is>
          <t>Vendido</t>
        </is>
      </c>
      <c r="D28" s="4" t="inlineStr">
        <is>
          <t>6</t>
        </is>
      </c>
      <c r="E28" s="5" t="inlineStr">
        <is>
          <t>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=HYPERLINK("https://www.leilaoonline.net/lote/detalhe/319425", "35397")</f>
      </c>
      <c r="B29" s="4" t="s">
        <f>=HYPERLINK("https://www.leilaoonline.net/lote/detalhe/319425", "TRANSBORDO CIVEMASA TAC 13000 C/3 EIXOS; ANO 2008 . - FR9004033. - LOC. LAGOA  DA PRATA ")</f>
      </c>
      <c r="C29" s="4" t="inlineStr">
        <is>
          <t>Vendido</t>
        </is>
      </c>
      <c r="D29" s="4" t="inlineStr">
        <is>
          <t>6</t>
        </is>
      </c>
      <c r="E29" s="5" t="inlineStr">
        <is>
          <t>16.000,00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=HYPERLINK("https://www.leilaoonline.net/lote/detalhe/319424", "35398")</f>
      </c>
      <c r="B30" s="4" t="s">
        <f>=HYPERLINK("https://www.leilaoonline.net/lote/detalhe/319424", "TRANSBORDO CIVEMASA TAC 13000 C/3 EIXOS; ANO 2008 . - FR9004016. - LOC. LAGOA DA PRATA")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=HYPERLINK("https://www.leilaoonline.net/lote/detalhe/320063", "35401")</f>
      </c>
      <c r="B31" s="4" t="s">
        <f>=HYPERLINK("https://www.leilaoonline.net/lote/detalhe/320063", "REBOQUE CANA PICADA; RANDONSP RQ CA; ANO 2011/2011; AZUL. - FR4042. - LOC. LAGOA DA PRATA ")</f>
      </c>
      <c r="C31" s="4" t="inlineStr">
        <is>
          <t>Vendido</t>
        </is>
      </c>
      <c r="D31" s="4" t="inlineStr">
        <is>
          <t>41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=HYPERLINK("https://www.leilaoonline.net/lote/detalhe/319688", "35469")</f>
      </c>
      <c r="B32" s="4" t="s">
        <f>=HYPERLINK("https://www.leilaoonline.net/lote/detalhe/319688", " DISTRIB. TORTA DE FILTRO 2L; ANO 2015. - FR67187. - LOC. BOM RETIRO")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=HYPERLINK("https://www.leilaoonline.net/lote/detalhe/319690", "35485")</f>
      </c>
      <c r="B33" s="4" t="s">
        <f>=HYPERLINK("https://www.leilaoonline.net/lote/detalhe/319690", "ÔNIBUS MERCEDES BENZ OF 1318; ANO 1993/1993; BRANCO. - FR139204. -  LOC. SÃO FRANCISCO")</f>
      </c>
      <c r="C33" s="4" t="inlineStr">
        <is>
          <t>Vendido</t>
        </is>
      </c>
      <c r="D33" s="4" t="inlineStr">
        <is>
          <t>24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=HYPERLINK("https://www.leilaoonline.net/lote/detalhe/319444", "35609")</f>
      </c>
      <c r="B34" s="4" t="s">
        <f>=HYPERLINK("https://www.leilaoonline.net/lote/detalhe/319444", "COLHEDORA JOHN DEERE 3522 2L - ANO 2015 - FR117569. - LOC. BONFIM 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=HYPERLINK("https://www.leilaoonline.net/lote/detalhe/319671", "35834")</f>
      </c>
      <c r="B35" s="4" t="s">
        <f>=HYPERLINK("https://www.leilaoonline.net/lote/detalhe/319671", " COLHEDORA CASE III; ANO 2018. - FR11002202. - LOC. VALE DO ROSÁRIO")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32.000,00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=HYPERLINK("https://www.leilaoonline.net/lote/detalhe/319442", "36109")</f>
      </c>
      <c r="B36" s="4" t="s">
        <f>=HYPERLINK("https://www.leilaoonline.net/lote/detalhe/319442", "ÁREA DE VIVÊNCIA. - S/FR. - LOC. GASA")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=HYPERLINK("https://www.leilaoonline.net/lote/detalhe/319670", "36157")</f>
      </c>
      <c r="B37" s="4" t="s">
        <f>=HYPERLINK("https://www.leilaoonline.net/lote/detalhe/319670", "COLHEDORA CASE III; ANO 2018. - FR9002607. - LOC. VALE DO ROSÁRIO")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75.000,00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=HYPERLINK("https://www.leilaoonline.net/lote/detalhe/320264", "36204")</f>
      </c>
      <c r="B38" s="4" t="s">
        <f>=HYPERLINK("https://www.leilaoonline.net/lote/detalhe/320264", "SUCATA DE ÔNIBUS M.BENZ/OF 1315; ANO 1992/1992; BEGE. - FR81353. - (VENDA SEM DOCUMENTO) - LOC. BENALCOOL ")</f>
      </c>
      <c r="C38" s="4" t="inlineStr">
        <is>
          <t>Vendido</t>
        </is>
      </c>
      <c r="D38" s="4" t="inlineStr">
        <is>
          <t>19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=HYPERLINK("https://www.leilaoonline.net/lote/detalhe/321783", "36240")</f>
      </c>
      <c r="B39" s="4" t="s">
        <f>=HYPERLINK("https://www.leilaoonline.net/lote/detalhe/321783", "TANQUE VERMELHO. - S/FR. - LOC. VALE DO ROSÁRIO")</f>
      </c>
      <c r="C39" s="4" t="inlineStr">
        <is>
          <t>Vendido</t>
        </is>
      </c>
      <c r="D39" s="4" t="inlineStr">
        <is>
          <t>24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=HYPERLINK("https://www.leilaoonline.net/lote/detalhe/319644", "36282")</f>
      </c>
      <c r="B40" s="4" t="s">
        <f>=HYPERLINK("https://www.leilaoonline.net/lote/detalhe/319644", "TRANSBORDO S. IZABEL TRIDEM 13T; ANO 2013 . - FR11003677. - LOC. VALE DO ROSÁRIO 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=HYPERLINK("https://www.leilaoonline.net/lote/detalhe/319645", "36284")</f>
      </c>
      <c r="B41" s="4" t="s">
        <f>=HYPERLINK("https://www.leilaoonline.net/lote/detalhe/319645", "TRANSBORDO S.IZABEL TRIDEM 13T; ANO 2013. - FR11003686. - LOC. VALE DO ROSÁRIO ")</f>
      </c>
      <c r="C41" s="4" t="inlineStr">
        <is>
          <t>Vendido</t>
        </is>
      </c>
      <c r="D41" s="4" t="inlineStr">
        <is>
          <t>7</t>
        </is>
      </c>
      <c r="E41" s="5" t="inlineStr">
        <is>
          <t>16.000,00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=HYPERLINK("https://www.leilaoonline.net/lote/detalhe/319646", "36287")</f>
      </c>
      <c r="B42" s="4" t="s">
        <f>=HYPERLINK("https://www.leilaoonline.net/lote/detalhe/319646", "TRANSBORDO S.IZABEL TRIDEM 13T; ANO 2014. - FR11003075. - LOC. VALE DO ROSÁRIO ")</f>
      </c>
      <c r="C42" s="4" t="inlineStr">
        <is>
          <t>Vendido</t>
        </is>
      </c>
      <c r="D42" s="4" t="inlineStr">
        <is>
          <t>6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=HYPERLINK("https://www.leilaoonline.net/lote/detalhe/319647", "36291")</f>
      </c>
      <c r="B43" s="4" t="s">
        <f>=HYPERLINK("https://www.leilaoonline.net/lote/detalhe/319647", "TRANSBORDO S.IZABEL TRIDEM 13T; ANO 2014. - FR11003040. - LOC. VALE DO ROSÁRIO 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14.000,00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=HYPERLINK("https://www.leilaoonline.net/lote/detalhe/319648", "36296")</f>
      </c>
      <c r="B44" s="4" t="s">
        <f>=HYPERLINK("https://www.leilaoonline.net/lote/detalhe/319648", "TRANSBORDO S. IZABEL TRIDEM 13T; ANO 2013. - FR11003681. - LOC. VALE DO ROSÁRIO ")</f>
      </c>
      <c r="C44" s="4" t="inlineStr">
        <is>
          <t>Vendido</t>
        </is>
      </c>
      <c r="D44" s="4" t="inlineStr">
        <is>
          <t>6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=HYPERLINK("https://www.leilaoonline.net/lote/detalhe/320858", "36299")</f>
      </c>
      <c r="B45" s="4" t="s">
        <f>=HYPERLINK("https://www.leilaoonline.net/lote/detalhe/320858", " CAMINHÃO M.BENZ/L 2013; ANO 1976/1976. - FR119152. - LOC. JUNQUEIRA")</f>
      </c>
      <c r="C45" s="4" t="inlineStr">
        <is>
          <t>Vendido</t>
        </is>
      </c>
      <c r="D45" s="4" t="inlineStr">
        <is>
          <t>16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=HYPERLINK("https://www.leilaoonline.net/lote/detalhe/319673", "36323")</f>
      </c>
      <c r="B46" s="4" t="s">
        <f>=HYPERLINK("https://www.leilaoonline.net/lote/detalhe/319673", " TRATOR CASE 260. - ANO 2019. -  FR50967. - LOC. BARRA")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97.500,00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=HYPERLINK("https://www.leilaoonline.net/lote/detalhe/320269", "36353")</f>
      </c>
      <c r="B47" s="4" t="s">
        <f>=HYPERLINK("https://www.leilaoonline.net/lote/detalhe/320269", "TRATOR JOHN DEERE 7225 J 4X4 - ANO 2016 - FR115709 - LOC. SANTA CÂNDIDA")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60.000,00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=HYPERLINK("https://www.leilaoonline.net/lote/detalhe/320270", "36355")</f>
      </c>
      <c r="B48" s="4" t="s">
        <f>=HYPERLINK("https://www.leilaoonline.net/lote/detalhe/320270", "TRATOR JOHN DEERE 7225 J 4X4 - ANO 2016 - FR115714 - LOC. SANTA CÂNDIDA")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=HYPERLINK("https://www.leilaoonline.net/lote/detalhe/320271", "36356")</f>
      </c>
      <c r="B49" s="4" t="s">
        <f>=HYPERLINK("https://www.leilaoonline.net/lote/detalhe/320271", "TRATOR JOHN DEERE 7225 J 4X4 - ANO 2016 - FR115700 - LOC. SANTA CÂNDIDA")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=HYPERLINK("https://www.leilaoonline.net/lote/detalhe/320268", "36358")</f>
      </c>
      <c r="B50" s="4" t="s">
        <f>=HYPERLINK("https://www.leilaoonline.net/lote/detalhe/320268", "TRATOR JOHN DEERE 7225 J 4X4 - ANO 2016 - FR115683 - LOC. SANTA CÂNDIDA")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55.000,00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=HYPERLINK("https://www.leilaoonline.net/lote/detalhe/319686", "36359")</f>
      </c>
      <c r="B51" s="4" t="s">
        <f>=HYPERLINK("https://www.leilaoonline.net/lote/detalhe/319686", "SUCATA DE CAMINHÃO M.BENZ/L 2215; ANO 1986/1986; BRANCA. - FR119450. - (VENDA SEM DOCUMENTO) - LOC. BONFIM")</f>
      </c>
      <c r="C51" s="4" t="inlineStr">
        <is>
          <t>Vendido</t>
        </is>
      </c>
      <c r="D51" s="4" t="inlineStr">
        <is>
          <t>10</t>
        </is>
      </c>
      <c r="E51" s="5" t="inlineStr">
        <is>
          <t>19.000,00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=HYPERLINK("https://www.leilaoonline.net/lote/detalhe/319674", "36392")</f>
      </c>
      <c r="B52" s="4" t="s">
        <f>=HYPERLINK("https://www.leilaoonline.net/lote/detalhe/319674", "CARRETA  ABRIGO ECOAGRO; ANO 2014/2014; AZUL. - FR37803.  - LOC. BOM RETIRO")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=HYPERLINK("https://www.leilaoonline.net/lote/detalhe/320762", "36393")</f>
      </c>
      <c r="B53" s="4" t="s">
        <f>=HYPERLINK("https://www.leilaoonline.net/lote/detalhe/320762", "CARRETA ABRIGO OPERAD. IRRIGAB.; ANO 2010. - FRFR67153. - LOC. BOM RETIRO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=HYPERLINK("https://www.leilaoonline.net/lote/detalhe/320763", "36394")</f>
      </c>
      <c r="B54" s="4" t="s">
        <f>=HYPERLINK("https://www.leilaoonline.net/lote/detalhe/320763", "CARRETINHA ÁREA DE VIVÊNCIA AZUL . - S/FR. - LOC. BOM RETIRO 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=HYPERLINK("https://www.leilaoonline.net/lote/detalhe/319676", "36405")</f>
      </c>
      <c r="B55" s="4" t="s">
        <f>=HYPERLINK("https://www.leilaoonline.net/lote/detalhe/319676", "CARRETA ABRIGO ECOAGRO; ANO 2014/2014; AZUL. - FR67181. - LOC. BOM RETIRO ")</f>
      </c>
      <c r="C55" s="4" t="inlineStr">
        <is>
          <t>Vendido</t>
        </is>
      </c>
      <c r="D55" s="4" t="inlineStr">
        <is>
          <t>8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=HYPERLINK("https://www.leilaoonline.net/lote/detalhe/319675", "36407")</f>
      </c>
      <c r="B56" s="4" t="s">
        <f>=HYPERLINK("https://www.leilaoonline.net/lote/detalhe/319675", "CARRETA ABRIGO RSA (SEMI REBOQUE SOUFER); ANO 2012/2012; CINZA. - FR139419. - LOC. BOM RETIRO")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=HYPERLINK("https://www.leilaoonline.net/lote/detalhe/320768", "36412")</f>
      </c>
      <c r="B57" s="4" t="s">
        <f>=HYPERLINK("https://www.leilaoonline.net/lote/detalhe/320768", "03 PALLETS DE RADIADORES DIVERSOS. - LOC. RAFARD")</f>
      </c>
      <c r="C57" s="4" t="inlineStr">
        <is>
          <t>Vendido</t>
        </is>
      </c>
      <c r="D57" s="4" t="inlineStr">
        <is>
          <t>9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=HYPERLINK("https://www.leilaoonline.net/lote/detalhe/320767", "36413")</f>
      </c>
      <c r="B58" s="4" t="s">
        <f>=HYPERLINK("https://www.leilaoonline.net/lote/detalhe/320767", "PEÇAS AGRÍCOLAS EM 9 PALLETES COM APROX. 260 PEÇAS (DISCOS DE CORTES, BRAÇOS DE SUPORTE, MOLAS, SUPORTE ARTICULADO E COMPONENTE METÁLICO VARIADOS). - LOC. RAFARD")</f>
      </c>
      <c r="C58" s="4" t="inlineStr">
        <is>
          <t>Vendido</t>
        </is>
      </c>
      <c r="D58" s="4" t="inlineStr">
        <is>
          <t>12</t>
        </is>
      </c>
      <c r="E58" s="5" t="inlineStr">
        <is>
          <t>7.750,00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=HYPERLINK("https://www.leilaoonline.net/lote/detalhe/320766", "36414")</f>
      </c>
      <c r="B59" s="4" t="s">
        <f>=HYPERLINK("https://www.leilaoonline.net/lote/detalhe/320766", "05 VÀLVULAS BORBOLETAS DE 8" COM ATUADOR E UMA SUCATA DE VÀLVULA DE 10". - LOC. RAFARD")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=HYPERLINK("https://www.leilaoonline.net/lote/detalhe/320765", "36416")</f>
      </c>
      <c r="B60" s="4" t="s">
        <f>=HYPERLINK("https://www.leilaoonline.net/lote/detalhe/320765", "VÁLVULA GAVETA DE 8" POLEGADAS CLASSE 150 AÇO CARBONO. - LOC. RAFARD")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=HYPERLINK("https://www.leilaoonline.net/lote/detalhe/320131", "36438")</f>
      </c>
      <c r="B61" s="4" t="s">
        <f>=HYPERLINK("https://www.leilaoonline.net/lote/detalhe/320131", "SUCATA DE CAMINHÃO MB 2213 - FR119650 - (VENDA SEM DOCUMENTO) - LOC. BONFIM")</f>
      </c>
      <c r="C61" s="4" t="inlineStr">
        <is>
          <t>Vendido</t>
        </is>
      </c>
      <c r="D61" s="4" t="inlineStr">
        <is>
          <t>5</t>
        </is>
      </c>
      <c r="E61" s="5" t="inlineStr">
        <is>
          <t>14.000,00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=HYPERLINK("https://www.leilaoonline.net/lote/detalhe/319548", "36450")</f>
      </c>
      <c r="B62" s="4" t="s">
        <f>=HYPERLINK("https://www.leilaoonline.net/lote/detalhe/319548", "TRANSBORDO ATA 12000 12T. - ANO 2012. - FR361420. - LOC. ARARAQUARA")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=HYPERLINK("https://www.leilaoonline.net/lote/detalhe/319549", "36451")</f>
      </c>
      <c r="B63" s="4" t="s">
        <f>=HYPERLINK("https://www.leilaoonline.net/lote/detalhe/319549", "TRANSBORDO ATA 12000 12T; ANO 2012. - FR361635. - LOC. ARARAQUARA")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=HYPERLINK("https://www.leilaoonline.net/lote/detalhe/319550", "36452")</f>
      </c>
      <c r="B64" s="4" t="s">
        <f>=HYPERLINK("https://www.leilaoonline.net/lote/detalhe/319550", "TRANSBORDO ATA 12000 12T.; ANO 2012. - FR361636. - LOC. ARARAQUARA")</f>
      </c>
      <c r="C64" s="4" t="inlineStr">
        <is>
          <t>Vendido</t>
        </is>
      </c>
      <c r="D64" s="4" t="inlineStr">
        <is>
          <t>4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=HYPERLINK("https://www.leilaoonline.net/lote/detalhe/319551", "36453")</f>
      </c>
      <c r="B65" s="4" t="s">
        <f>=HYPERLINK("https://www.leilaoonline.net/lote/detalhe/319551", "TRANSBORDO ATA 12000 12T.; ANO 2012. - FR361421. - LOC. ARARAQUARA")</f>
      </c>
      <c r="C65" s="4" t="inlineStr">
        <is>
          <t>Vendido</t>
        </is>
      </c>
      <c r="D65" s="4" t="inlineStr">
        <is>
          <t>4</t>
        </is>
      </c>
      <c r="E65" s="5" t="inlineStr">
        <is>
          <t>15.000,00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=HYPERLINK("https://www.leilaoonline.net/lote/detalhe/319552", "36454")</f>
      </c>
      <c r="B66" s="4" t="s">
        <f>=HYPERLINK("https://www.leilaoonline.net/lote/detalhe/319552", "TRANSBORDO ATA  12000 12T.; ANO 2010. - FR123798. - LOC. ARARAQUARA")</f>
      </c>
      <c r="C66" s="4" t="inlineStr">
        <is>
          <t>Vendido</t>
        </is>
      </c>
      <c r="D66" s="4" t="inlineStr">
        <is>
          <t>8</t>
        </is>
      </c>
      <c r="E66" s="5" t="inlineStr">
        <is>
          <t>18.000,00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=HYPERLINK("https://www.leilaoonline.net/lote/detalhe/319553", "36455")</f>
      </c>
      <c r="B67" s="4" t="s">
        <f>=HYPERLINK("https://www.leilaoonline.net/lote/detalhe/319553", "TRANSBORDO ATA 12000 12T.; ANO 2012. - FR361628. - LOC. ARARAQUARA")</f>
      </c>
      <c r="C67" s="4" t="inlineStr">
        <is>
          <t>Vendido</t>
        </is>
      </c>
      <c r="D67" s="4" t="inlineStr">
        <is>
          <t>9</t>
        </is>
      </c>
      <c r="E67" s="5" t="inlineStr">
        <is>
          <t>19.000,00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=HYPERLINK("https://www.leilaoonline.net/lote/detalhe/319554", "36456")</f>
      </c>
      <c r="B68" s="4" t="s">
        <f>=HYPERLINK("https://www.leilaoonline.net/lote/detalhe/319554", "TRANSBORDO ATA 12000 12 T.; ANO 2012. - FR123774. - LOC. ARARAQUARA")</f>
      </c>
      <c r="C68" s="4" t="inlineStr">
        <is>
          <t>Vendido</t>
        </is>
      </c>
      <c r="D68" s="4" t="inlineStr">
        <is>
          <t>8</t>
        </is>
      </c>
      <c r="E68" s="5" t="inlineStr">
        <is>
          <t>18.000,00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=HYPERLINK("https://www.leilaoonline.net/lote/detalhe/319555", "36457")</f>
      </c>
      <c r="B69" s="4" t="s">
        <f>=HYPERLINK("https://www.leilaoonline.net/lote/detalhe/319555", "TRANSBORDO ATA 12000 12T.; ANO 2012. - FR1012061. - LOC. ARARAQUARA")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=HYPERLINK("https://www.leilaoonline.net/lote/detalhe/319556", "36458")</f>
      </c>
      <c r="B70" s="4" t="s">
        <f>=HYPERLINK("https://www.leilaoonline.net/lote/detalhe/319556", "TRANSBORDO ATA 12000 12T.; ANO 2010. - FR102012. - LOC. ARARAQUARA")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=HYPERLINK("https://www.leilaoonline.net/lote/detalhe/319557", "36459")</f>
      </c>
      <c r="B71" s="4" t="s">
        <f>=HYPERLINK("https://www.leilaoonline.net/lote/detalhe/319557", "TRANSBORDO ATA 12000 12T.; ANO 2015. - FR135654. - LOC. ARARAQUARA")</f>
      </c>
      <c r="C71" s="4" t="inlineStr">
        <is>
          <t>Vendido</t>
        </is>
      </c>
      <c r="D71" s="4" t="inlineStr">
        <is>
          <t>6</t>
        </is>
      </c>
      <c r="E71" s="5" t="inlineStr">
        <is>
          <t>15.000,00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=HYPERLINK("https://www.leilaoonline.net/lote/detalhe/319558", "36460")</f>
      </c>
      <c r="B72" s="4" t="s">
        <f>=HYPERLINK("https://www.leilaoonline.net/lote/detalhe/319558", "TRANSBORDO ATA 12000 12T.; ANO 2015. - FR123876. - LOC. ARARAQUARA")</f>
      </c>
      <c r="C72" s="4" t="inlineStr">
        <is>
          <t>Vendido</t>
        </is>
      </c>
      <c r="D72" s="4" t="inlineStr">
        <is>
          <t>9</t>
        </is>
      </c>
      <c r="E72" s="5" t="inlineStr">
        <is>
          <t>18.000,00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=HYPERLINK("https://www.leilaoonline.net/lote/detalhe/319559", "36461")</f>
      </c>
      <c r="B73" s="4" t="s">
        <f>=HYPERLINK("https://www.leilaoonline.net/lote/detalhe/319559", "TRANSBORDO ATA 12000 12T.; ANO 2012. - FR361632. - LOC. ARARAQUARA")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=HYPERLINK("https://www.leilaoonline.net/lote/detalhe/319560", "36462")</f>
      </c>
      <c r="B74" s="4" t="s">
        <f>=HYPERLINK("https://www.leilaoonline.net/lote/detalhe/319560", "TRANSBORDO ATA 1200012T; ANO 2015. - FR123893. - LOC. ARARAQUARA")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=HYPERLINK("https://www.leilaoonline.net/lote/detalhe/319500", "36463")</f>
      </c>
      <c r="B75" s="4" t="s">
        <f>=HYPERLINK("https://www.leilaoonline.net/lote/detalhe/319500", "COLHEDORA JOHN DEERE CH670 2L; ANO 2018. - FR20533. - LOC. SERRA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=HYPERLINK("https://www.leilaoonline.net/lote/detalhe/319541", "36464")</f>
      </c>
      <c r="B76" s="4" t="s">
        <f>=HYPERLINK("https://www.leilaoonline.net/lote/detalhe/319541", "CAMINHÃO M.BENZ/L 2219 6X4; ANO 1981/1981; BRANCA. - (BASCULANTE) - FR58624. - LOC. SERRA ")</f>
      </c>
      <c r="C76" s="4" t="inlineStr">
        <is>
          <t>Vendido</t>
        </is>
      </c>
      <c r="D76" s="4" t="inlineStr">
        <is>
          <t>22</t>
        </is>
      </c>
      <c r="E76" s="5" t="inlineStr">
        <is>
          <t>31.000,00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=HYPERLINK("https://www.leilaoonline.net/lote/detalhe/319542", "36465")</f>
      </c>
      <c r="B77" s="4" t="s">
        <f>=HYPERLINK("https://www.leilaoonline.net/lote/detalhe/319542", "CARROCERIA DE AÇO; ANO 2012. - FR361637. - LOC. SERRA ")</f>
      </c>
      <c r="C77" s="4" t="inlineStr">
        <is>
          <t>Vendido</t>
        </is>
      </c>
      <c r="D77" s="4" t="inlineStr">
        <is>
          <t>6</t>
        </is>
      </c>
      <c r="E77" s="5" t="inlineStr">
        <is>
          <t>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=HYPERLINK("https://www.leilaoonline.net/lote/detalhe/319543", "36466")</f>
      </c>
      <c r="B78" s="4" t="s">
        <f>=HYPERLINK("https://www.leilaoonline.net/lote/detalhe/319543", "VEJA VÍDEO!!! COLHEDORA JOHN DEERE CH670 2L; ANO 2018. - FR20827. - LOC. SERRA ")</f>
      </c>
      <c r="C78" s="4" t="inlineStr">
        <is>
          <t>Vendido</t>
        </is>
      </c>
      <c r="D78" s="4" t="inlineStr">
        <is>
          <t>63</t>
        </is>
      </c>
      <c r="E78" s="5" t="inlineStr">
        <is>
          <t>150.000,00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=HYPERLINK("https://www.leilaoonline.net/lote/detalhe/319544", "36467")</f>
      </c>
      <c r="B79" s="4" t="s">
        <f>=HYPERLINK("https://www.leilaoonline.net/lote/detalhe/319544", "VEJA VÍDEO!!! COLHEDORA JOHN DEERE CH670 2L; ANO 2018. - FR20538. - LOC. SERRA ")</f>
      </c>
      <c r="C79" s="4" t="inlineStr">
        <is>
          <t>Vendido</t>
        </is>
      </c>
      <c r="D79" s="4" t="inlineStr">
        <is>
          <t>42</t>
        </is>
      </c>
      <c r="E79" s="5" t="inlineStr">
        <is>
          <t>120.000,00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=HYPERLINK("https://www.leilaoonline.net/lote/detalhe/319546", "36468")</f>
      </c>
      <c r="B80" s="4" t="s">
        <f>=HYPERLINK("https://www.leilaoonline.net/lote/detalhe/319546", "COLHEDORA JOHN DEERE CH670 2L; ANO 2018. - FR20837. - LOC. SERRA ")</f>
      </c>
      <c r="C80" s="4" t="inlineStr">
        <is>
          <t>Vendido</t>
        </is>
      </c>
      <c r="D80" s="4" t="inlineStr">
        <is>
          <t>46</t>
        </is>
      </c>
      <c r="E80" s="5" t="inlineStr">
        <is>
          <t>125.000,00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=HYPERLINK("https://www.leilaoonline.net/lote/detalhe/319545", "36469")</f>
      </c>
      <c r="B81" s="4" t="s">
        <f>=HYPERLINK("https://www.leilaoonline.net/lote/detalhe/319545", "LOTE DE PEÇAS DE CAMINHÕES/TRATORES: APROX.12 PALHETAS e 2 EIXOS (amortecedores, faróis, cuica, Cardan, faróis, contra peso...). - N/A. - LOC. SERRA ")</f>
      </c>
      <c r="C81" s="4" t="inlineStr">
        <is>
          <t>Vendido</t>
        </is>
      </c>
      <c r="D81" s="4" t="inlineStr">
        <is>
          <t>57</t>
        </is>
      </c>
      <c r="E81" s="5" t="inlineStr">
        <is>
          <t>18.000,00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=HYPERLINK("https://www.leilaoonline.net/lote/detalhe/319547", "36470")</f>
      </c>
      <c r="B82" s="4" t="s">
        <f>=HYPERLINK("https://www.leilaoonline.net/lote/detalhe/319547", "LOTE DE PEÇAS DE COLHEDORAS APROX. 10 PALLETS PEÇAS DE TRUKS CAPOS E ROLETES. N/A. - LOC. SERRA ")</f>
      </c>
      <c r="C82" s="4" t="inlineStr">
        <is>
          <t>Vendido</t>
        </is>
      </c>
      <c r="D82" s="4" t="inlineStr">
        <is>
          <t>4</t>
        </is>
      </c>
      <c r="E82" s="5" t="inlineStr">
        <is>
          <t>2.750,00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=HYPERLINK("https://www.leilaoonline.net/lote/detalhe/319471", "36471")</f>
      </c>
      <c r="B83" s="4" t="s">
        <f>=HYPERLINK("https://www.leilaoonline.net/lote/detalhe/319471", "TRANSBORDO ANTONIOSI ATA 12000 12T - ANO 2010 - FR123790. - LOC. BONFIM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=HYPERLINK("https://www.leilaoonline.net/lote/detalhe/320129", "36475")</f>
      </c>
      <c r="B84" s="4" t="s">
        <f>=HYPERLINK("https://www.leilaoonline.net/lote/detalhe/320129", "APROX. 11 ROÇADEIRAS - LOC. BONFIM")</f>
      </c>
      <c r="C84" s="4" t="inlineStr">
        <is>
          <t>Vendido</t>
        </is>
      </c>
      <c r="D84" s="4" t="inlineStr">
        <is>
          <t>49</t>
        </is>
      </c>
      <c r="E84" s="5" t="inlineStr">
        <is>
          <t>6.250,00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=HYPERLINK("https://www.leilaoonline.net/lote/detalhe/319564", "36478")</f>
      </c>
      <c r="B85" s="4" t="s">
        <f>=HYPERLINK("https://www.leilaoonline.net/lote/detalhe/319564", "COLHEDORA JOHN DEERE CH670 1L - ANO 2012 - FR23629. - LOC. BARRA")</f>
      </c>
      <c r="C85" s="4" t="inlineStr">
        <is>
          <t>Não vendido</t>
        </is>
      </c>
      <c r="D85" s="4" t="inlineStr">
        <is>
          <t>7</t>
        </is>
      </c>
      <c r="E85" s="5" t="inlineStr">
        <is>
          <t>26.000,00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=HYPERLINK("https://www.leilaoonline.net/lote/detalhe/319565", "36479")</f>
      </c>
      <c r="B86" s="4" t="s">
        <f>=HYPERLINK("https://www.leilaoonline.net/lote/detalhe/319565", "CAMINHÃO VW/8.120 EURO3; ANO 2010/2010; BRANCA. - FR72521. - (C/ MUNCK) - LOC. BARRA ")</f>
      </c>
      <c r="C86" s="4" t="inlineStr">
        <is>
          <t>Vendido</t>
        </is>
      </c>
      <c r="D86" s="4" t="inlineStr">
        <is>
          <t>82</t>
        </is>
      </c>
      <c r="E86" s="5" t="inlineStr">
        <is>
          <t>119.000,00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=HYPERLINK("https://www.leilaoonline.net/lote/detalhe/319622", "36480")</f>
      </c>
      <c r="B87" s="4" t="s">
        <f>=HYPERLINK("https://www.leilaoonline.net/lote/detalhe/319622", "REBOQUE FNV - ANO 1981/1981; CINZA. - FR79704. - LOC. DIAMANTE ")</f>
      </c>
      <c r="C87" s="4" t="inlineStr">
        <is>
          <t>Vendido</t>
        </is>
      </c>
      <c r="D87" s="4" t="inlineStr">
        <is>
          <t>3</t>
        </is>
      </c>
      <c r="E87" s="5" t="inlineStr">
        <is>
          <t>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=HYPERLINK("https://www.leilaoonline.net/lote/detalhe/319568", "36481")</f>
      </c>
      <c r="B88" s="4" t="s">
        <f>=HYPERLINK("https://www.leilaoonline.net/lote/detalhe/319568", "COLHEDORA JOHN DEERE CH670. - ANO 2018 - FR20838. - LOC. PARAISO ")</f>
      </c>
      <c r="C88" s="4" t="inlineStr">
        <is>
          <t>Não vendido</t>
        </is>
      </c>
      <c r="D88" s="4" t="inlineStr">
        <is>
          <t>38</t>
        </is>
      </c>
      <c r="E88" s="5" t="inlineStr">
        <is>
          <t>67.000,00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=HYPERLINK("https://www.leilaoonline.net/lote/detalhe/319569", "36482")</f>
      </c>
      <c r="B89" s="4" t="s">
        <f>=HYPERLINK("https://www.leilaoonline.net/lote/detalhe/319569", "COLHEDORA JOHN DEERE. - ANO 2013. - FR93427. - LOC. PARAISO ")</f>
      </c>
      <c r="C89" s="4" t="inlineStr">
        <is>
          <t>Não vendido</t>
        </is>
      </c>
      <c r="D89" s="4" t="inlineStr">
        <is>
          <t>41</t>
        </is>
      </c>
      <c r="E89" s="5" t="inlineStr">
        <is>
          <t>60.000,00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=HYPERLINK("https://www.leilaoonline.net/lote/detalhe/319572", "36483")</f>
      </c>
      <c r="B90" s="4" t="s">
        <f>=HYPERLINK("https://www.leilaoonline.net/lote/detalhe/319572", "SUCATA DE CAMINHÃO VW/15.180 E; ANO 2005/2006; BRANCA. - (COMBOIO). -  FR19594. - (VENDA SEM DOCUMENTO) - LOC. PARAISO ")</f>
      </c>
      <c r="C90" s="4" t="inlineStr">
        <is>
          <t>Vendido</t>
        </is>
      </c>
      <c r="D90" s="4" t="inlineStr">
        <is>
          <t>30</t>
        </is>
      </c>
      <c r="E90" s="5" t="inlineStr">
        <is>
          <t>49.000,00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=HYPERLINK("https://www.leilaoonline.net/lote/detalhe/319620", "36484")</f>
      </c>
      <c r="B91" s="4" t="s">
        <f>=HYPERLINK("https://www.leilaoonline.net/lote/detalhe/319620", "SUCATA DE CAMINHÃO SCANIA/P124CB 6X4 NZ 420; ANO 2006/2006 - BRANCA. - FR19209. - (VENDA SEM DOCUMENTO)  - LOC. PARAISO ")</f>
      </c>
      <c r="C91" s="4" t="inlineStr">
        <is>
          <t>Vendido</t>
        </is>
      </c>
      <c r="D91" s="4" t="inlineStr">
        <is>
          <t>42</t>
        </is>
      </c>
      <c r="E91" s="5" t="inlineStr">
        <is>
          <t>61.000,00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=HYPERLINK("https://www.leilaoonline.net/lote/detalhe/319621", "36485")</f>
      </c>
      <c r="B92" s="4" t="s">
        <f>=HYPERLINK("https://www.leilaoonline.net/lote/detalhe/319621", "SUCATA DE AQUECEDOR. - S/FR. - LOC. PARAISO ")</f>
      </c>
      <c r="C92" s="4" t="inlineStr">
        <is>
          <t>Vendido</t>
        </is>
      </c>
      <c r="D92" s="4" t="inlineStr">
        <is>
          <t>32</t>
        </is>
      </c>
      <c r="E92" s="5" t="inlineStr">
        <is>
          <t>13.250,00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=HYPERLINK("https://www.leilaoonline.net/lote/detalhe/320769", "36710")</f>
      </c>
      <c r="B93" s="4" t="s">
        <f>=HYPERLINK("https://www.leilaoonline.net/lote/detalhe/320769", "COLHEDORA JOHN DEERE 3522 2L; ANO 2015. - FR188007. - LOC. GASA")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=HYPERLINK("https://www.leilaoonline.net/lote/detalhe/320771", "36712")</f>
      </c>
      <c r="B94" s="4" t="s">
        <f>=HYPERLINK("https://www.leilaoonline.net/lote/detalhe/320771", "PLANTADORA CANA TMA 2 LINHAS; ANO 2018. - FR57365. - LOC. GASA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=HYPERLINK("https://www.leilaoonline.net/lote/detalhe/320772", "36713")</f>
      </c>
      <c r="B95" s="4" t="s">
        <f>=HYPERLINK("https://www.leilaoonline.net/lote/detalhe/320772", "MOTOBOMBA OM 447-A; ANO 2008 . - FR88703. - LOC. GASA MODAL")</f>
      </c>
      <c r="C95" s="4" t="inlineStr">
        <is>
          <t>Vendido</t>
        </is>
      </c>
      <c r="D95" s="4" t="inlineStr">
        <is>
          <t>20</t>
        </is>
      </c>
      <c r="E95" s="5" t="inlineStr">
        <is>
          <t>11.500,00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=HYPERLINK("https://www.leilaoonline.net/lote/detalhe/320773", "36729")</f>
      </c>
      <c r="B96" s="4" t="s">
        <f>=HYPERLINK("https://www.leilaoonline.net/lote/detalhe/320773", "REBOQUE RANDON 8,00M ; ANO 2008/2008; AZUL. - FR88676. - LOC. MUNDIAL")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=HYPERLINK("https://www.leilaoonline.net/lote/detalhe/320774", "36730")</f>
      </c>
      <c r="B97" s="4" t="s">
        <f>=HYPERLINK("https://www.leilaoonline.net/lote/detalhe/320774", "REBOQUE RANDON 8,00M; ANO 2008/2008; AZUL. - FR88675 - LOC. MUNDIAL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=HYPERLINK("https://www.leilaoonline.net/lote/detalhe/320066", "36802")</f>
      </c>
      <c r="B98" s="4" t="s">
        <f>=HYPERLINK("https://www.leilaoonline.net/lote/detalhe/320066", "TRATOR CASE PUMA 200 4X4; ANO 2017. - FR512035. - LOC. LAGOA DA PRATA ")</f>
      </c>
      <c r="C98" s="4" t="inlineStr">
        <is>
          <t>Não vendido</t>
        </is>
      </c>
      <c r="D98" s="4" t="inlineStr">
        <is>
          <t>27</t>
        </is>
      </c>
      <c r="E98" s="5" t="inlineStr">
        <is>
          <t>56.000,00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=HYPERLINK("https://www.leilaoonline.net/lote/detalhe/320067", "36803")</f>
      </c>
      <c r="B99" s="4" t="s">
        <f>=HYPERLINK("https://www.leilaoonline.net/lote/detalhe/320067", "TRATOR CASE PUMA 200 4X4; ANO 2016. - FR512055. - LOC. LAGOA DA PRATA ")</f>
      </c>
      <c r="C99" s="4" t="inlineStr">
        <is>
          <t>Não vendido</t>
        </is>
      </c>
      <c r="D99" s="4" t="inlineStr">
        <is>
          <t>12</t>
        </is>
      </c>
      <c r="E99" s="5" t="inlineStr">
        <is>
          <t>41.000,00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=HYPERLINK("https://www.leilaoonline.net/lote/detalhe/320060", "36804")</f>
      </c>
      <c r="B100" s="4" t="s">
        <f>=HYPERLINK("https://www.leilaoonline.net/lote/detalhe/320060", "TRATOR CASE PUMA 200 4X4; ANO 2016. - FR512062. - LOC. LAGOA DA PRATA ")</f>
      </c>
      <c r="C100" s="4" t="inlineStr">
        <is>
          <t>Não vendido</t>
        </is>
      </c>
      <c r="D100" s="4" t="inlineStr">
        <is>
          <t>26</t>
        </is>
      </c>
      <c r="E100" s="5" t="inlineStr">
        <is>
          <t>55.000,00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=HYPERLINK("https://www.leilaoonline.net/lote/detalhe/319679", "36807")</f>
      </c>
      <c r="B101" s="4" t="s">
        <f>=HYPERLINK("https://www.leilaoonline.net/lote/detalhe/319679", "TRATOR CASE PUMA 200 4X4 - ANO 2016 - FR512054 - LOC. LAGOA DA PRATA")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52.000,00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=HYPERLINK("https://www.leilaoonline.net/lote/detalhe/319426", "36808")</f>
      </c>
      <c r="B102" s="4" t="s">
        <f>=HYPERLINK("https://www.leilaoonline.net/lote/detalhe/319426", "TRANSBORDO CIVEMASA TAC 13000 C/3 EIXOS; ANO 2008. - FR9004054. - LOC. LAGOA DA PRATA")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=HYPERLINK("https://www.leilaoonline.net/lote/detalhe/320061", "36812")</f>
      </c>
      <c r="B103" s="4" t="s">
        <f>=HYPERLINK("https://www.leilaoonline.net/lote/detalhe/320061", "TRATOR CASE PUMA 200 4X4; ANO 2016. - FR512046. - LOC. LAGOA DA PRATA ")</f>
      </c>
      <c r="C103" s="4" t="inlineStr">
        <is>
          <t>Não vendido</t>
        </is>
      </c>
      <c r="D103" s="4" t="inlineStr">
        <is>
          <t>40</t>
        </is>
      </c>
      <c r="E103" s="5" t="inlineStr">
        <is>
          <t>69.000,00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=HYPERLINK("https://www.leilaoonline.net/lote/detalhe/319680", "36813")</f>
      </c>
      <c r="B104" s="4" t="s">
        <f>=HYPERLINK("https://www.leilaoonline.net/lote/detalhe/319680", "TANQUE VERMELHO GASCOM - LOC. LAGOA DA PRATA")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=HYPERLINK("https://www.leilaoonline.net/lote/detalhe/321742", "36816")</f>
      </c>
      <c r="B105" s="4" t="s">
        <f>=HYPERLINK("https://www.leilaoonline.net/lote/detalhe/321742", "GM/S10 24 RONTAN AMB - ANO 2010/2011 - BRANCO - FR13006004 - LOC. MB")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18.000,00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=HYPERLINK("https://www.leilaoonline.net/lote/detalhe/319667", "36825")</f>
      </c>
      <c r="B106" s="4" t="s">
        <f>=HYPERLINK("https://www.leilaoonline.net/lote/detalhe/319667", "IMPLEMENTO AGRICOLA. - N/E. - LOC. SANTA ELISA 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=HYPERLINK("https://www.leilaoonline.net/lote/detalhe/319687", "36828")</f>
      </c>
      <c r="B107" s="4" t="s">
        <f>=HYPERLINK("https://www.leilaoonline.net/lote/detalhe/319687", "SUCATA DE CAMINHÃO M.BENZ/AXOR 3344 ; ANO 2020/2020; BRANCA. - (VENDA SEM DOCUMENTO). - FR11801233. - LOC. SANTA ELISA ")</f>
      </c>
      <c r="C107" s="4" t="inlineStr">
        <is>
          <t>Vendido</t>
        </is>
      </c>
      <c r="D107" s="4" t="inlineStr">
        <is>
          <t>19</t>
        </is>
      </c>
      <c r="E107" s="5" t="inlineStr">
        <is>
          <t>66.000,00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=HYPERLINK("https://www.leilaoonline.net/lote/detalhe/319650", "36830")</f>
      </c>
      <c r="B108" s="4" t="s">
        <f>=HYPERLINK("https://www.leilaoonline.net/lote/detalhe/319650", "TRANSBORDO S.IZABEL TRIDEM 13T; ANO 2013. - FR11003711. - LOC. VALE DO ROSÁRIO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=HYPERLINK("https://www.leilaoonline.net/lote/detalhe/319659", "36839")</f>
      </c>
      <c r="B109" s="4" t="s">
        <f>=HYPERLINK("https://www.leilaoonline.net/lote/detalhe/319659", "02 COMPRESSORES. - N/E. - LOC. VALE DO ROSÁRIO ")</f>
      </c>
      <c r="C109" s="4" t="inlineStr">
        <is>
          <t>Vendido</t>
        </is>
      </c>
      <c r="D109" s="4" t="inlineStr">
        <is>
          <t>27</t>
        </is>
      </c>
      <c r="E109" s="5" t="inlineStr">
        <is>
          <t>6.750,00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=HYPERLINK("https://www.leilaoonline.net/lote/detalhe/319660", "36840")</f>
      </c>
      <c r="B110" s="4" t="s">
        <f>=HYPERLINK("https://www.leilaoonline.net/lote/detalhe/319660", "LOTE DE BORRACHA DE ESTEIRA - N/E. - LOC. VALE DO ROSARIO 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=HYPERLINK("https://www.leilaoonline.net/lote/detalhe/320140", "36842")</f>
      </c>
      <c r="B111" s="4" t="s">
        <f>=HYPERLINK("https://www.leilaoonline.net/lote/detalhe/320140", "QUEBRA LOMBO CARDEROLI; ANO 2024. - FR230480. - LOC. UNIVALEM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=HYPERLINK("https://www.leilaoonline.net/lote/detalhe/320146", "36843")</f>
      </c>
      <c r="B112" s="4" t="s">
        <f>=HYPERLINK("https://www.leilaoonline.net/lote/detalhe/320146", "COBRIDOR 2 LIN. CIVEMASA; ANO 2019. - FR361224. - LOC. UNIVALEM 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=HYPERLINK("https://www.leilaoonline.net/lote/detalhe/320266", "36844")</f>
      </c>
      <c r="B113" s="4" t="s">
        <f>=HYPERLINK("https://www.leilaoonline.net/lote/detalhe/320266", "PULVERIZADOR DE INJEÇÃO NO SOLO; ANO 2018. - FR122923. - LOC. UNIVALEM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=HYPERLINK("https://www.leilaoonline.net/lote/detalhe/321261", "36845")</f>
      </c>
      <c r="B114" s="4" t="s">
        <f>=HYPERLINK("https://www.leilaoonline.net/lote/detalhe/321261", "PULVERIZADOR HERBICAT. - N/E. - LOC. UNIVALEM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=HYPERLINK("https://www.leilaoonline.net/lote/detalhe/320139", "36846")</f>
      </c>
      <c r="B115" s="4" t="s">
        <f>=HYPERLINK("https://www.leilaoonline.net/lote/detalhe/320139", "PULVERIZADOR DE INJEÇÃO NO SOLO; ANO 2018. - FR122922. - LOC. UNIVALEM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=HYPERLINK("https://www.leilaoonline.net/lote/detalhe/320275", "36847")</f>
      </c>
      <c r="B116" s="4" t="s">
        <f>=HYPERLINK("https://www.leilaoonline.net/lote/detalhe/320275", "ESPALHADOR DE CALCÁRIO CARDEROLI 600KG. - N/E. - LOC. UNIVALEM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=HYPERLINK("https://www.leilaoonline.net/lote/detalhe/320145", "36848")</f>
      </c>
      <c r="B117" s="4" t="s">
        <f>=HYPERLINK("https://www.leilaoonline.net/lote/detalhe/320145", "GRADE NIVELADORA; ANO 2006 . - FR84830. - LOC. UNIVALEM 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2.750,00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=HYPERLINK("https://www.leilaoonline.net/lote/detalhe/320947", "36849")</f>
      </c>
      <c r="B118" s="4" t="s">
        <f>=HYPERLINK("https://www.leilaoonline.net/lote/detalhe/320947", "SULCADOR 3 LIN.DMB; ANO 2008. - FR88820. - LOC. UNIVALEM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=HYPERLINK("https://www.leilaoonline.net/lote/detalhe/320273", "36850")</f>
      </c>
      <c r="B119" s="4" t="s">
        <f>=HYPERLINK("https://www.leilaoonline.net/lote/detalhe/320273", "DESENLEIRADOR DE PALHA CARDEROLI; ANO 2014. - FR84683. - LOC. UNIVALEM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=HYPERLINK("https://www.leilaoonline.net/lote/detalhe/320274", "36851")</f>
      </c>
      <c r="B120" s="4" t="s">
        <f>=HYPERLINK("https://www.leilaoonline.net/lote/detalhe/320274", "DESENLEIRADOR DE PALHA CARDEROLI; ANO 2014. - FR84688. - LOC. UNIVALEM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=HYPERLINK("https://www.leilaoonline.net/lote/detalhe/320141", "36852")</f>
      </c>
      <c r="B121" s="4" t="s">
        <f>=HYPERLINK("https://www.leilaoonline.net/lote/detalhe/320141", "HIDRATADOR DE CAL. - N/E. - LOC. UNIVALEM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=HYPERLINK("https://www.leilaoonline.net/lote/detalhe/320281", "36853")</f>
      </c>
      <c r="B122" s="4" t="s">
        <f>=HYPERLINK("https://www.leilaoonline.net/lote/detalhe/320281", "TRANSBORDO MEGATEC 10.500T.; ANO 2012. - FR4445190. - LOC. UNIVALEM 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21.000,00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=HYPERLINK("https://www.leilaoonline.net/lote/detalhe/320276", "36854")</f>
      </c>
      <c r="B123" s="4" t="s">
        <f>=HYPERLINK("https://www.leilaoonline.net/lote/detalhe/320276", "TRANSBORDO MEGATEC 10.500T; ANO 2012. - FR4445177. - LOC. UNIVALEM ")</f>
      </c>
      <c r="C123" s="4" t="inlineStr">
        <is>
          <t>Não vendido</t>
        </is>
      </c>
      <c r="D123" s="4" t="inlineStr">
        <is>
          <t>12</t>
        </is>
      </c>
      <c r="E123" s="5" t="inlineStr">
        <is>
          <t>21.000,00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=HYPERLINK("https://www.leilaoonline.net/lote/detalhe/320307", "36855")</f>
      </c>
      <c r="B124" s="4" t="s">
        <f>=HYPERLINK("https://www.leilaoonline.net/lote/detalhe/320307", "PEÇAS DE REPOSIÇÃO COMBOIO. - N/A. - LOC. UNIVALEM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=HYPERLINK("https://www.leilaoonline.net/lote/detalhe/320291", "36856")</f>
      </c>
      <c r="B125" s="4" t="s">
        <f>=HYPERLINK("https://www.leilaoonline.net/lote/detalhe/320291", "CULTIVADOR DIST. ADUBO DMB 2L; ANO 2009. - FR122297. - LOC. UNIVALEM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=HYPERLINK("https://www.leilaoonline.net/lote/detalhe/320292", "36857")</f>
      </c>
      <c r="B126" s="4" t="s">
        <f>=HYPERLINK("https://www.leilaoonline.net/lote/detalhe/320292", "CULTIVADOR 2L CARDERROLI; ANO 2014. - FR84935. - LOC. UNIVALEM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=HYPERLINK("https://www.leilaoonline.net/lote/detalhe/320143", "36858")</f>
      </c>
      <c r="B127" s="4" t="s">
        <f>=HYPERLINK("https://www.leilaoonline.net/lote/detalhe/320143", "COLHEDORA JOHN DEERE 3522 2L; ANO 2014. - FR173213. - LOC. BENALCOOL ")</f>
      </c>
      <c r="C127" s="4" t="inlineStr">
        <is>
          <t>Não vendido</t>
        </is>
      </c>
      <c r="D127" s="4" t="inlineStr">
        <is>
          <t>26</t>
        </is>
      </c>
      <c r="E127" s="5" t="inlineStr">
        <is>
          <t>55.000,00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=HYPERLINK("https://www.leilaoonline.net/lote/detalhe/320144", "36859")</f>
      </c>
      <c r="B128" s="4" t="s">
        <f>=HYPERLINK("https://www.leilaoonline.net/lote/detalhe/320144", "COLHEDORA JOHN DEERE CH670 2L; ANO 2016. - FR81748. - LOC. BENALCOOL")</f>
      </c>
      <c r="C128" s="4" t="inlineStr">
        <is>
          <t>Não vendido</t>
        </is>
      </c>
      <c r="D128" s="4" t="inlineStr">
        <is>
          <t>18</t>
        </is>
      </c>
      <c r="E128" s="5" t="inlineStr">
        <is>
          <t>47.000,00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=HYPERLINK("https://www.leilaoonline.net/lote/detalhe/320282", "36860")</f>
      </c>
      <c r="B129" s="4" t="s">
        <f>=HYPERLINK("https://www.leilaoonline.net/lote/detalhe/320282", "08 RODAS CAMINHÃO. - N/A. - LOC. BENALCOOL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=HYPERLINK("https://www.leilaoonline.net/lote/detalhe/320301", "36862")</f>
      </c>
      <c r="B130" s="4" t="s">
        <f>=HYPERLINK("https://www.leilaoonline.net/lote/detalhe/320301", "CAMINHÃO VW/15.190  WORKER; ANO 2014/2014; BRANCA. - FR173143/ 173885. - LOC. BENALCOOL ")</f>
      </c>
      <c r="C130" s="4" t="inlineStr">
        <is>
          <t>Não vendido</t>
        </is>
      </c>
      <c r="D130" s="4" t="inlineStr">
        <is>
          <t>88</t>
        </is>
      </c>
      <c r="E130" s="5" t="inlineStr">
        <is>
          <t>139.000,00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=HYPERLINK("https://www.leilaoonline.net/lote/detalhe/320493", "36863")</f>
      </c>
      <c r="B131" s="4" t="s">
        <f>=HYPERLINK("https://www.leilaoonline.net/lote/detalhe/320493", "4 TRANSFORMADORES 380V - 03 DISJUNTOR DE MEDIA SACE E1B 12 - APROX. 10 CONTATOR ELETRICO DIVERSOS . - LOC. BENALCOOL")</f>
      </c>
      <c r="C131" s="4" t="inlineStr">
        <is>
          <t>Vendido</t>
        </is>
      </c>
      <c r="D131" s="4" t="inlineStr">
        <is>
          <t>32</t>
        </is>
      </c>
      <c r="E131" s="5" t="inlineStr">
        <is>
          <t>8.250,00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=HYPERLINK("https://www.leilaoonline.net/lote/detalhe/320948", "36864")</f>
      </c>
      <c r="B132" s="4" t="s">
        <f>=HYPERLINK("https://www.leilaoonline.net/lote/detalhe/320948", "REBOQUE TECTRAN 8,20M; ANO 1996; (HIDRO ROLL MANGUEIRA NÃO ESTÁ INCLUSA). - FR91104/FR173565. -  LOC. BENALCOOL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=HYPERLINK("https://www.leilaoonline.net/lote/detalhe/320501", "36870")</f>
      </c>
      <c r="B133" s="4" t="s">
        <f>=HYPERLINK("https://www.leilaoonline.net/lote/detalhe/320501", "SEMI REBOQUE TECTRAN SRCM F2; ANO 1994/1994; AZUL; (TRANSBORDO). - FR96065. - LOC. JATAÍ")</f>
      </c>
      <c r="C133" s="4" t="inlineStr">
        <is>
          <t>Não vendido</t>
        </is>
      </c>
      <c r="D133" s="4" t="inlineStr">
        <is>
          <t>17</t>
        </is>
      </c>
      <c r="E133" s="5" t="inlineStr">
        <is>
          <t>26.000,00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=HYPERLINK("https://www.leilaoonline.net/lote/detalhe/320502", "36871")</f>
      </c>
      <c r="B134" s="4" t="s">
        <f>=HYPERLINK("https://www.leilaoonline.net/lote/detalhe/320502", "COLHEDORA JOHN DEERE 3522 2L; ANO 2013. - FR4002008. - LOC. JATAÍ")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=HYPERLINK("https://www.leilaoonline.net/lote/detalhe/320503", "36872")</f>
      </c>
      <c r="B135" s="4" t="s">
        <f>=HYPERLINK("https://www.leilaoonline.net/lote/detalhe/320503", "CONJ. 3 SUCATAS DE COLHEDORAS - LOC. JATAÍ")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=HYPERLINK("https://www.leilaoonline.net/lote/detalhe/320504", "36873")</f>
      </c>
      <c r="B136" s="4" t="s">
        <f>=HYPERLINK("https://www.leilaoonline.net/lote/detalhe/320504", "TRANSBORDO S.IZABEL TCS 12T;  ANO 2010 - FR68029. - LOC. JATAÍ")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=HYPERLINK("https://www.leilaoonline.net/lote/detalhe/320592", "36874")</f>
      </c>
      <c r="B137" s="4" t="s">
        <f>=HYPERLINK("https://www.leilaoonline.net/lote/detalhe/320592", "HIDRO ROLL METALMAG; ANO 2008. - FR164838 - LOC. JATAÍ")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=HYPERLINK("https://www.leilaoonline.net/lote/detalhe/320593", "36875")</f>
      </c>
      <c r="B138" s="4" t="s">
        <f>=HYPERLINK("https://www.leilaoonline.net/lote/detalhe/320593", "HIDRO ROLL METALMAG; ANO 2008. - FR164834 - LOC. JATAÍ")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=HYPERLINK("https://www.leilaoonline.net/lote/detalhe/320595", "36876")</f>
      </c>
      <c r="B139" s="4" t="s">
        <f>=HYPERLINK("https://www.leilaoonline.net/lote/detalhe/320595", "HIDRO ROLL MATALMAG; ANO 2008. - FR164836 - LOC. JATAÍ")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=HYPERLINK("https://www.leilaoonline.net/lote/detalhe/320598", "36877")</f>
      </c>
      <c r="B140" s="4" t="s">
        <f>=HYPERLINK("https://www.leilaoonline.net/lote/detalhe/320598", "HIDRO ROLL METALMAG; ANO 2008. - FR164814 - LOC. JATAÍ")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=HYPERLINK("https://www.leilaoonline.net/lote/detalhe/320597", "36878")</f>
      </c>
      <c r="B141" s="4" t="s">
        <f>=HYPERLINK("https://www.leilaoonline.net/lote/detalhe/320597", "TRANSBORDO CIVEMASA TRIDEM 13T; ANO 2016. - FR4445260. - LOC. JATAÍ")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=HYPERLINK("https://www.leilaoonline.net/lote/detalhe/320599", "36879")</f>
      </c>
      <c r="B142" s="4" t="s">
        <f>=HYPERLINK("https://www.leilaoonline.net/lote/detalhe/320599", "TRANSBORDO CIVEMASA 12000KG 4700X3600MM; ANO 2016 - FR4445259 - LOC. JATAÍ")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=HYPERLINK("https://www.leilaoonline.net/lote/detalhe/320600", "36880")</f>
      </c>
      <c r="B143" s="4" t="s">
        <f>=HYPERLINK("https://www.leilaoonline.net/lote/detalhe/320600", "TRANSBORDO S. IZABEL TCS 12T. - ANO 2010. - FR164322. - LOC. JATAÍ")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=HYPERLINK("https://www.leilaoonline.net/lote/detalhe/320601", "36881")</f>
      </c>
      <c r="B144" s="4" t="s">
        <f>=HYPERLINK("https://www.leilaoonline.net/lote/detalhe/320601", "DOLLY USICAMP - ANO 2009 - FR164794. - AMARELO - (VENDA SEM DOCUMENTO) - LOC. JATAÍ")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=HYPERLINK("https://www.leilaoonline.net/lote/detalhe/320505", "36882")</f>
      </c>
      <c r="B145" s="4" t="s">
        <f>=HYPERLINK("https://www.leilaoonline.net/lote/detalhe/320505", "TRATOR CASE MX 260 MAGNUM 4X4; ANO 2014. - FR163506 - LOC. JATAÍ")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67.500,00</t>
        </is>
      </c>
      <c r="F145" s="4" t="inlineStr">
        <is>
          <t>2500.00</t>
        </is>
      </c>
    </row>
    <row collapsed="false" customFormat="false" customHeight="false" hidden="false" ht="12.1" outlineLevel="0" r="146">
      <c r="A146" s="5" t="s">
        <f>=HYPERLINK("https://www.leilaoonline.net/lote/detalhe/320290", "36884")</f>
      </c>
      <c r="B146" s="4" t="s">
        <f>=HYPERLINK("https://www.leilaoonline.net/lote/detalhe/320290", "APROX. 60 RODAS - LOC. JATAÍ")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2.200,00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=HYPERLINK("https://www.leilaoonline.net/lote/detalhe/320602", "36885")</f>
      </c>
      <c r="B147" s="4" t="s">
        <f>=HYPERLINK("https://www.leilaoonline.net/lote/detalhe/320602", "CARRETA ABRIGO OPERADORES; (REBOQUE FEDERAL LG) - ANO 2013/2013; CINZA. - FR164395. - LOC. JATAÍ")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=HYPERLINK("https://www.leilaoonline.net/lote/detalhe/320279", "36889")</f>
      </c>
      <c r="B148" s="4" t="s">
        <f>=HYPERLINK("https://www.leilaoonline.net/lote/detalhe/320279", "APROX. 160 PALLETES - MADEIRA SUCATEADO; ( VENDA POR UNIDADE) -  LOC. JATAÍ")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1,00</t>
        </is>
      </c>
      <c r="F148" s="4" t="inlineStr">
        <is>
          <t>1.00</t>
        </is>
      </c>
    </row>
    <row collapsed="false" customFormat="false" customHeight="false" hidden="false" ht="12.1" outlineLevel="0" r="149">
      <c r="A149" s="5" t="s">
        <f>=HYPERLINK("https://www.leilaoonline.net/lote/detalhe/320136", "37100")</f>
      </c>
      <c r="B149" s="4" t="s">
        <f>=HYPERLINK("https://www.leilaoonline.net/lote/detalhe/320136", "SEMI REBOQUE C/ 2 EIXOS MCA RANDON; ANO 2007/2007; AZUL, - FR4697. - LOC. LAGOA DA PRATA ")</f>
      </c>
      <c r="C149" s="4" t="inlineStr">
        <is>
          <t>Vendido</t>
        </is>
      </c>
      <c r="D149" s="4" t="inlineStr">
        <is>
          <t>14</t>
        </is>
      </c>
      <c r="E149" s="5" t="inlineStr">
        <is>
          <t>23.000,00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=HYPERLINK("https://www.leilaoonline.net/lote/detalhe/320137", "37113")</f>
      </c>
      <c r="B150" s="4" t="s">
        <f>=HYPERLINK("https://www.leilaoonline.net/lote/detalhe/320137", "TRANSBORDO CIVEMASA TAC 10500 C/2 EIXOS; ANO 2009. - FR1003005. - LOC. LAGOA DA PRATA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=HYPERLINK("https://www.leilaoonline.net/lote/detalhe/320134", "37114")</f>
      </c>
      <c r="B151" s="4" t="s">
        <f>=HYPERLINK("https://www.leilaoonline.net/lote/detalhe/320134", "PLANTADORA DMB; ANO 2013. - FR8003195. - LOC. LAGOA DA PRATA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10.500,00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=HYPERLINK("https://www.leilaoonline.net/lote/detalhe/320135", "37115")</f>
      </c>
      <c r="B152" s="4" t="s">
        <f>=HYPERLINK("https://www.leilaoonline.net/lote/detalhe/320135", "PLANTADORA DMB; ANO 2013. - FR8003196. - LOC. LAGOA DA PRATA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=HYPERLINK("https://www.leilaoonline.net/lote/detalhe/320133", "37116")</f>
      </c>
      <c r="B153" s="4" t="s">
        <f>=HYPERLINK("https://www.leilaoonline.net/lote/detalhe/320133", "PLANTADORA DMB. - FR8003194. - LOC. LAGOA DA PRATA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2026-05-25T01:45:52.00Z</dcterms:created>
  <dc:creator>Tellks Tecnologia</dc:creator>
  <cp:revision>0</cp:revision>
</cp:coreProperties>
</file>