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CARREGAD. CASE * CAMINHÕES, TRATORES, VEÍCULOS, TURBO-GERADOR 3.750 KVA, MÁQUINAS,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22/09/2016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=HYPERLINK("https://www.leilaoonline.net/lote/detalhe/3233", "001")</f>
      </c>
      <c r="B11" s="4" t="s">
        <f>=HYPERLINK("https://www.leilaoonline.net/lote/detalhe/3233", " FROTA:  400403 ONIBUS VOLKSWAGEN 16210 CO;  PLACA:  CWC1805 CHASSI:  9BWY2TJB3WRB10892 ANO:  1998 RENAVAM: 716214458")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=HYPERLINK("https://www.leilaoonline.net/lote/detalhe/3235", "002")</f>
      </c>
      <c r="B12" s="4" t="s">
        <f>=HYPERLINK("https://www.leilaoonline.net/lote/detalhe/3235", " FROTA:  400387 ONIBUS FORD B-1618;  PLACA:  CEN7841 CHASSI:  9BFYTARB1VDB69294 ANO:  1997 RENAVAM: 693314524")</f>
      </c>
      <c r="C12" s="4" t="inlineStr">
        <is>
          <t>Vendido</t>
        </is>
      </c>
      <c r="D12" s="4" t="inlineStr">
        <is>
          <t>8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=HYPERLINK("https://www.leilaoonline.net/lote/detalhe/3231", "003")</f>
      </c>
      <c r="B13" s="4" t="s">
        <f>=HYPERLINK("https://www.leilaoonline.net/lote/detalhe/3231", " FROTA:  600433 ONIBUS VOLKSWAGEN 16210 CO;  PLACA:  CQM8573 CHASSI:  9BWRF82W02R201763 ANO:  2002 RENAVAM: 775616796")</f>
      </c>
      <c r="C13" s="4" t="inlineStr">
        <is>
          <t>Vendido</t>
        </is>
      </c>
      <c r="D13" s="4" t="inlineStr">
        <is>
          <t>6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=HYPERLINK("https://www.leilaoonline.net/lote/detalhe/3232", "004")</f>
      </c>
      <c r="B14" s="4" t="s">
        <f>=HYPERLINK("https://www.leilaoonline.net/lote/detalhe/3232", " FROTA:  200301 ONIBUS VOLKSWAGEN 16210 CO;  PLACA:  CWZ9735 CHASSI:  9BWY2TJB5WRB10893 ANO:  1998 RENAVAM: 716136953")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=HYPERLINK("https://www.leilaoonline.net/lote/detalhe/3234", "005")</f>
      </c>
      <c r="B15" s="4" t="s">
        <f>=HYPERLINK("https://www.leilaoonline.net/lote/detalhe/3234", " FROTA:  400401 ONIBUS VOLKSWAGEN 16210 CO;  PLACA:  CWC1803 CHASSI:  9BWY2TJB0WRB10882 ANO:  1998 RENAVAM: 716214288")</f>
      </c>
      <c r="C15" s="4" t="inlineStr">
        <is>
          <t>Vendido</t>
        </is>
      </c>
      <c r="D15" s="4" t="inlineStr">
        <is>
          <t>7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=HYPERLINK("https://www.leilaoonline.net/lote/detalhe/3230", "006")</f>
      </c>
      <c r="B16" s="4" t="s">
        <f>=HYPERLINK("https://www.leilaoonline.net/lote/detalhe/3230", " FROTA:  200298 ONIBUS VOLKSWAGEN 16210 CO;  PLACA:  CWZ9733 CHASSI:  9BWY2TJB9WRB10766 ANO:  1998 RENAVAM: 716132192")</f>
      </c>
      <c r="C16" s="4" t="inlineStr">
        <is>
          <t>Vendido</t>
        </is>
      </c>
      <c r="D16" s="4" t="inlineStr">
        <is>
          <t>7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=HYPERLINK("https://www.leilaoonline.net/lote/detalhe/3236", "007")</f>
      </c>
      <c r="B17" s="4" t="s">
        <f>=HYPERLINK("https://www.leilaoonline.net/lote/detalhe/3236", " FROTA:  400681 ONIBUS HERBICIDA VOLKSWAGEN 16210 CO;  PLACA:  CWC2635 CHASSI:  9BWGFY2W21R104960 ANO:  2001 RENAVAM: 760692610")</f>
      </c>
      <c r="C17" s="4" t="inlineStr">
        <is>
          <t>Vendido</t>
        </is>
      </c>
      <c r="D17" s="4" t="inlineStr">
        <is>
          <t>7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=HYPERLINK("https://www.leilaoonline.net/lote/detalhe/3237", "008")</f>
      </c>
      <c r="B18" s="4" t="s">
        <f>=HYPERLINK("https://www.leilaoonline.net/lote/detalhe/3237", " FROTA:  600547 ONIBUS HERBICIDA VW 16180 CO;  PLACA:  BTT5689 CHASSI:  BUSUCFBSNVA047946 ANO:  1996 RENAVAM: 670186562")</f>
      </c>
      <c r="C18" s="4" t="inlineStr">
        <is>
          <t>Vendido</t>
        </is>
      </c>
      <c r="D18" s="4" t="inlineStr">
        <is>
          <t>8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=HYPERLINK("https://www.leilaoonline.net/lote/detalhe/3241", "009")</f>
      </c>
      <c r="B19" s="4" t="s">
        <f>=HYPERLINK("https://www.leilaoonline.net/lote/detalhe/3241", " FROTA:  400389 ONIBUS FORD B-1618;  PLACA:  CEN7842 CHASSI:  9BFYTARB1VDB69456 ANO:  1997 RENAVAM: 693314710")</f>
      </c>
      <c r="C19" s="4" t="inlineStr">
        <is>
          <t>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=HYPERLINK("https://www.leilaoonline.net/lote/detalhe/3240", "010")</f>
      </c>
      <c r="B20" s="4" t="s">
        <f>=HYPERLINK("https://www.leilaoonline.net/lote/detalhe/3240", " FROTA:  400653, 400675 CAMINHAO COMBATE INCENDIO FORD C2425;  C/ TANQUE P/ TRANSPORTE DE ÁGUA BOZZA DE 15000 L PLACA:  CWC2940 CHASSI:  9BFYTNYT01DB04691 ANO:  2000 RENAVAM: 751450391")</f>
      </c>
      <c r="C20" s="4" t="inlineStr">
        <is>
          <t>Vendido</t>
        </is>
      </c>
      <c r="D20" s="4" t="inlineStr">
        <is>
          <t>52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=HYPERLINK("https://www.leilaoonline.net/lote/detalhe/3238", "011")</f>
      </c>
      <c r="B21" s="4" t="s">
        <f>=HYPERLINK("https://www.leilaoonline.net/lote/detalhe/3238", " FROTA:  300503, 300388 CAMINHAO COMBOIO FORD C2425; C/ COMBOIO ABAST. E LUBRIF. EDA PLACA:  CEN7954 CHASSI:  9BFYTNYT6VDB69857 ANO:  1997 RENAVAM: 695331175")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=HYPERLINK("https://www.leilaoonline.net/lote/detalhe/3242", "012")</f>
      </c>
      <c r="B22" s="4" t="s">
        <f>=HYPERLINK("https://www.leilaoonline.net/lote/detalhe/3242", " FROTA:  100420, 100302 CAMINHAO COMBOIO FORD C2425; C/ COMBOIO ABAST. E LUBRIF. EDA PLACA:  COA1916 CHASSI:  9BFYTNYT5VDB71521 ANO:  1997 RENAVAM: 694815314")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=HYPERLINK("https://www.leilaoonline.net/lote/detalhe/3239", "013")</f>
      </c>
      <c r="B23" s="4" t="s">
        <f>=HYPERLINK("https://www.leilaoonline.net/lote/detalhe/3239", " FROTA:  600735 COLHEDORA DE CANA CASE A7700. OBS.: SEM MOTOR.  CHASSI:  7700TR01525 ANO:  2008")</f>
      </c>
      <c r="C23" s="4" t="inlineStr">
        <is>
          <t>Vendido</t>
        </is>
      </c>
      <c r="D23" s="4" t="inlineStr">
        <is>
          <t>22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=HYPERLINK("https://www.leilaoonline.net/lote/detalhe/3243", "014")</f>
      </c>
      <c r="B24" s="4" t="s">
        <f>=HYPERLINK("https://www.leilaoonline.net/lote/detalhe/3243", " FROTA:  600733 COLHEDORA DE CANA CASE A7700. OBS.: SEM MOTOR.  CHASSI:  7700TR01528 ANO:  2008")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=HYPERLINK("https://www.leilaoonline.net/lote/detalhe/3244", "015")</f>
      </c>
      <c r="B25" s="4" t="s">
        <f>=HYPERLINK("https://www.leilaoonline.net/lote/detalhe/3244", " FROTA:  600695 COLHEDORA DE CANA CASE A7700. OBS.: SEM MOTOR.  CHASSI:  7700TR771195 ANO:  2008")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=HYPERLINK("https://www.leilaoonline.net/lote/detalhe/3245", "016")</f>
      </c>
      <c r="B26" s="4" t="s">
        <f>=HYPERLINK("https://www.leilaoonline.net/lote/detalhe/3245", " FROTA:  600935 COLHEDORA DE CANA CASE A7700. OBS.: SEM MOTOR.  CHASSI:  7700TR771493 ANO:  2009")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=HYPERLINK("https://www.leilaoonline.net/lote/detalhe/3246", "017")</f>
      </c>
      <c r="B27" s="4" t="s">
        <f>=HYPERLINK("https://www.leilaoonline.net/lote/detalhe/3246", " FROTA:  600759 TRATOR JOHN DEERE 7515 4X4; HORÍMETRO: 20413  CHASSI:  BM7515X092618 ANO:  2008")</f>
      </c>
      <c r="C27" s="4" t="inlineStr">
        <is>
          <t>Vendido</t>
        </is>
      </c>
      <c r="D27" s="4" t="inlineStr">
        <is>
          <t>64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=HYPERLINK("https://www.leilaoonline.net/lote/detalhe/3250", "018")</f>
      </c>
      <c r="B28" s="4" t="s">
        <f>=HYPERLINK("https://www.leilaoonline.net/lote/detalhe/3250", " FROTA:  600760 TRATOR NEW HOLLAND TS 6020; HORÍMETRO: 8526  CHASSI:  Z8CE45382 ANO:  2008")</f>
      </c>
      <c r="C28" s="4" t="inlineStr">
        <is>
          <t>Vendido</t>
        </is>
      </c>
      <c r="D28" s="4" t="inlineStr">
        <is>
          <t>62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=HYPERLINK("https://www.leilaoonline.net/lote/detalhe/3248", "019")</f>
      </c>
      <c r="B29" s="4" t="s">
        <f>=HYPERLINK("https://www.leilaoonline.net/lote/detalhe/3248", " FROTA:  600773 TRATOR JOHN DEERE 7515 4X4; HORÍMETRO: 16328  CHASSI:  BM7515X081716 ANO:  2008")</f>
      </c>
      <c r="C29" s="4" t="inlineStr">
        <is>
          <t>Vendido</t>
        </is>
      </c>
      <c r="D29" s="4" t="inlineStr">
        <is>
          <t>75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=HYPERLINK("https://www.leilaoonline.net/lote/detalhe/3247", "020")</f>
      </c>
      <c r="B30" s="4" t="s">
        <f>=HYPERLINK("https://www.leilaoonline.net/lote/detalhe/3247", " FROTA:  600676, 600677 CARREGADEIRA DE CANA NEW HOLLAND TS90/ CARREGADEIRA MOTOCANA CM50PS-2000; HORÍMETRO: 8439  CHASSI:  Z7CE22567 ANO:  2007")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=HYPERLINK("https://www.leilaoonline.net/lote/detalhe/3249", "021")</f>
      </c>
      <c r="B31" s="4" t="s">
        <f>=HYPERLINK("https://www.leilaoonline.net/lote/detalhe/3249", " FROTA:  600731 TRATOR JOHN DEERE 7515 4X4; HORÍMETRO: 17798  CHASSI:  BM7515X081033 ANO:  2008")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=HYPERLINK("https://www.leilaoonline.net/lote/detalhe/3251", "022")</f>
      </c>
      <c r="B32" s="4" t="s">
        <f>=HYPERLINK("https://www.leilaoonline.net/lote/detalhe/3251", " FROTA:  300651, 300344 CARREGADEIRA DE CANA VALMET 1280-4/ CARREGADEIRA SERMAG SR-1200; HORÍMETRO: 9378  CHASSI:  12804W41718 ANO:  1998")</f>
      </c>
      <c r="C32" s="4" t="inlineStr">
        <is>
          <t>Vendido</t>
        </is>
      </c>
      <c r="D32" s="4" t="inlineStr">
        <is>
          <t>46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=HYPERLINK("https://www.leilaoonline.net/lote/detalhe/3252", "023")</f>
      </c>
      <c r="B33" s="4" t="s">
        <f>=HYPERLINK("https://www.leilaoonline.net/lote/detalhe/3252", " FROTA:  300770, 300772 CARREGADEIRA DE CANA VALMET 1280-4/ CARREGADEIRA SERMAG SR-1200; HORÍMETRO: 6885  CHASSI:  12804Y58098 ANO:  2000")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=HYPERLINK("https://www.leilaoonline.net/lote/detalhe/3253", "024")</f>
      </c>
      <c r="B34" s="4" t="s">
        <f>=HYPERLINK("https://www.leilaoonline.net/lote/detalhe/3253", " FROTA:  300791, 300800 CARREGADEIRA DE CANA VALMET 1280-4/ CARREGADEIRA SERMAG SR-1200; HORÍMETRO: 11955  CHASSI:  12804166924 ANO:  2001")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=HYPERLINK("https://www.leilaoonline.net/lote/detalhe/3255", "025")</f>
      </c>
      <c r="B35" s="4" t="s">
        <f>=HYPERLINK("https://www.leilaoonline.net/lote/detalhe/3255", " FROTA:  300736, 300739 CAMINHAO OFICINA FORD F-14000; PL.: CWC-1853; CH.: C/MOTOGUINCHO GASCOM 3 TON PLACA:  CWC1853 CHASSI:  9BFXTNSZ6WDB07028 ANO:  1998 RENAVAM: 720723655")</f>
      </c>
      <c r="C35" s="4" t="inlineStr">
        <is>
          <t>Vendido</t>
        </is>
      </c>
      <c r="D35" s="4" t="inlineStr">
        <is>
          <t>32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=HYPERLINK("https://www.leilaoonline.net/lote/detalhe/3254", "026")</f>
      </c>
      <c r="B36" s="4" t="s">
        <f>=HYPERLINK("https://www.leilaoonline.net/lote/detalhe/3254", " FROTA:  300792, 300799 CARREGADEIRA DE CANA VALMET 1280-4/ CARREGADEIRA SERMAG SR-1200, HORÍMETRO: 7720  CHASSI:  12804166925 ANO:  2001")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=HYPERLINK("https://www.leilaoonline.net/lote/detalhe/3257", "027")</f>
      </c>
      <c r="B37" s="4" t="s">
        <f>=HYPERLINK("https://www.leilaoonline.net/lote/detalhe/3257", " FROTA:  600726 TRATOR JOHN DEERE 7515 4X4  CHASSI:  BM7515X080631 ANO:  2008")</f>
      </c>
      <c r="C37" s="4" t="inlineStr">
        <is>
          <t>Vendido</t>
        </is>
      </c>
      <c r="D37" s="4" t="inlineStr">
        <is>
          <t>45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=HYPERLINK("https://www.leilaoonline.net/lote/detalhe/3258", "028")</f>
      </c>
      <c r="B38" s="4" t="s">
        <f>=HYPERLINK("https://www.leilaoonline.net/lote/detalhe/3258", " FROTA:  600761 TRATOR NEW HOLLAND TS 6020  CHASSI:  Z8CE45297 ANO:  2008")</f>
      </c>
      <c r="C38" s="4" t="inlineStr">
        <is>
          <t>Vendido</t>
        </is>
      </c>
      <c r="D38" s="4" t="inlineStr">
        <is>
          <t>59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=HYPERLINK("https://www.leilaoonline.net/lote/detalhe/3256", "029")</f>
      </c>
      <c r="B39" s="4" t="s">
        <f>=HYPERLINK("https://www.leilaoonline.net/lote/detalhe/3256", " FROTA:  500109 TRATOR MASSEY FERGUSON 296-4  CHASSI:  2571404019 ANO:  1989")</f>
      </c>
      <c r="C39" s="4" t="inlineStr">
        <is>
          <t>Vendido</t>
        </is>
      </c>
      <c r="D39" s="4" t="inlineStr">
        <is>
          <t>44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=HYPERLINK("https://www.leilaoonline.net/lote/detalhe/3260", "030")</f>
      </c>
      <c r="B40" s="4" t="s">
        <f>=HYPERLINK("https://www.leilaoonline.net/lote/detalhe/3260", " FROTA:  300771, 300773 CARREGADEIRA DE CANA VALMET 1280-4/ CARREGADEIRA SERMAG SR-1200  CHASSI:  12804Y58099 ANO:  2000")</f>
      </c>
      <c r="C40" s="4" t="inlineStr">
        <is>
          <t>Vendido</t>
        </is>
      </c>
      <c r="D40" s="4" t="inlineStr">
        <is>
          <t>51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=HYPERLINK("https://www.leilaoonline.net/lote/detalhe/3259", "031")</f>
      </c>
      <c r="B41" s="4" t="s">
        <f>=HYPERLINK("https://www.leilaoonline.net/lote/detalhe/3259", " FROTA:  600320 JULIETA CACAMBA LATERAL USICAMP,  PLACA:  CQM8054 CHASSI:  9A9DO7620K1AD3075 ANO:  1989 RENAVAM: 412386526")</f>
      </c>
      <c r="C41" s="4" t="inlineStr">
        <is>
          <t>Vendido</t>
        </is>
      </c>
      <c r="D41" s="4" t="inlineStr">
        <is>
          <t>38</t>
        </is>
      </c>
      <c r="E41" s="5" t="inlineStr">
        <is>
          <t>8.400,00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=HYPERLINK("https://www.leilaoonline.net/lote/detalhe/3261", "032")</f>
      </c>
      <c r="B42" s="4" t="s">
        <f>=HYPERLINK("https://www.leilaoonline.net/lote/detalhe/3261", " FROTA:  500141, 500168 CARREGADEIRA DE CANA VALMET 1280-4/ CARREGADEIRA SERMAG SR-1200, HORÍMETRO: 10425  CHASSI:  12804W41725 ANO:  1998")</f>
      </c>
      <c r="C42" s="4" t="inlineStr">
        <is>
          <t>Vendido</t>
        </is>
      </c>
      <c r="D42" s="4" t="inlineStr">
        <is>
          <t>49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=HYPERLINK("https://www.leilaoonline.net/lote/detalhe/3262", "033")</f>
      </c>
      <c r="B43" s="4" t="s">
        <f>=HYPERLINK("https://www.leilaoonline.net/lote/detalhe/3262", " FROTA:  300793, 300798 CARREGADEIRA DE CANA VALMET 1280-4/ CARREGADEIRA SERMAG SR-1200  CHASSI:  12804166926 ANO:  2001")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=HYPERLINK("https://www.leilaoonline.net/lote/detalhe/3265", "034")</f>
      </c>
      <c r="B44" s="4" t="s">
        <f>=HYPERLINK("https://www.leilaoonline.net/lote/detalhe/3265", " FROTA:  100792, 100802 CARREGADEIRA DE CANA VALMET 1280-4/ CARREGADEIRA SERMAG SR-1200  CHASSI:  12804166927 ANO:  2001")</f>
      </c>
      <c r="C44" s="4" t="inlineStr">
        <is>
          <t>Vendido</t>
        </is>
      </c>
      <c r="D44" s="4" t="inlineStr">
        <is>
          <t>27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=HYPERLINK("https://www.leilaoonline.net/lote/detalhe/3264", "035")</f>
      </c>
      <c r="B45" s="4" t="s">
        <f>=HYPERLINK("https://www.leilaoonline.net/lote/detalhe/3264", " FROTA:  400707, 400725 CAMINHAO LASTRO FORD C2425; C/ MOTOGUINCHO PHD 32004 PLACA:  CWC2782 CHASSI:  9BFYTNYT12BB11257 ANO:  2001 RENAVAM: 774623098")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=HYPERLINK("https://www.leilaoonline.net/lote/detalhe/3263", "036")</f>
      </c>
      <c r="B46" s="4" t="s">
        <f>=HYPERLINK("https://www.leilaoonline.net/lote/detalhe/3263", " FROTA:  600803 TRATOR JOHN DEERE 7515 4X4; HORÍMETRO: 20059  CHASSI:  BM7515X081816 ANO:  2008")</f>
      </c>
      <c r="C46" s="4" t="inlineStr">
        <is>
          <t>Vendido</t>
        </is>
      </c>
      <c r="D46" s="4" t="inlineStr">
        <is>
          <t>53</t>
        </is>
      </c>
      <c r="E46" s="5" t="inlineStr">
        <is>
          <t>41.500,00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=HYPERLINK("https://www.leilaoonline.net/lote/detalhe/3267", "037")</f>
      </c>
      <c r="B47" s="4" t="s">
        <f>=HYPERLINK("https://www.leilaoonline.net/lote/detalhe/3267", " GERADOR BAMBOZZI 50 KVA")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=HYPERLINK("https://www.leilaoonline.net/lote/detalhe/3266", "038")</f>
      </c>
      <c r="B48" s="4" t="s">
        <f>=HYPERLINK("https://www.leilaoonline.net/lote/detalhe/3266", " LOTES 06 DE MOTORES DIESEL")</f>
      </c>
      <c r="C48" s="4" t="inlineStr">
        <is>
          <t>Vendido</t>
        </is>
      </c>
      <c r="D48" s="4" t="inlineStr">
        <is>
          <t>49</t>
        </is>
      </c>
      <c r="E48" s="5" t="inlineStr">
        <is>
          <t>10.800,00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=HYPERLINK("https://www.leilaoonline.net/lote/detalhe/3269", "039")</f>
      </c>
      <c r="B49" s="4" t="s">
        <f>=HYPERLINK("https://www.leilaoonline.net/lote/detalhe/3269", " FROTA:  500371 COMBOIO ABAST. E LUBRIF. GASCOM  SERIE:  1426 ANO:  2002")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=HYPERLINK("https://www.leilaoonline.net/lote/detalhe/3268", "040")</f>
      </c>
      <c r="B50" s="4" t="s">
        <f>=HYPERLINK("https://www.leilaoonline.net/lote/detalhe/3268", " FROTA:  600321 JULIETA CACAMBA LATERAL USICAMP PLACA:  CQM8073 CHASSI:  9A9DO7620K1AD3076 ANO:  1989 RENAVAM: 412384540")</f>
      </c>
      <c r="C50" s="4" t="inlineStr">
        <is>
          <t>Vendido</t>
        </is>
      </c>
      <c r="D50" s="4" t="inlineStr">
        <is>
          <t>30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=HYPERLINK("https://www.leilaoonline.net/lote/detalhe/3271", "041")</f>
      </c>
      <c r="B51" s="4" t="s">
        <f>=HYPERLINK("https://www.leilaoonline.net/lote/detalhe/3271", " FROTA:  600112, 600113, 600117 03 TURBOMAQ METAL LAVRAS 125/GSV/300, 125/GSV/301, 125/GSV/302;  SERIE:  1866108E ANO:  1996 E 1997")</f>
      </c>
      <c r="C51" s="4" t="inlineStr">
        <is>
          <t>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=HYPERLINK("https://www.leilaoonline.net/lote/detalhe/3270", "042")</f>
      </c>
      <c r="B52" s="4" t="s">
        <f>=HYPERLINK("https://www.leilaoonline.net/lote/detalhe/3270", " FROTA:  600494 CULTIVADOR AUSTRALIANO SERRANA 2 L  SERIE:  0000114/03 ANO:  2003")</f>
      </c>
      <c r="C52" s="4" t="inlineStr">
        <is>
          <t>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=HYPERLINK("https://www.leilaoonline.net/lote/detalhe/3272", "043")</f>
      </c>
      <c r="B53" s="4" t="s">
        <f>=HYPERLINK("https://www.leilaoonline.net/lote/detalhe/3272", " LOTE DE 35 TANQUE DE PLÁSTICO - ADUBO LIQUIDO")</f>
      </c>
      <c r="C53" s="4" t="inlineStr">
        <is>
          <t>Vendido</t>
        </is>
      </c>
      <c r="D53" s="4" t="inlineStr">
        <is>
          <t>9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=HYPERLINK("https://www.leilaoonline.net/lote/detalhe/3273", "044")</f>
      </c>
      <c r="B54" s="4" t="s">
        <f>=HYPERLINK("https://www.leilaoonline.net/lote/detalhe/3273", " FROTA:  600196 APLICADOR INSETICIDA PHAL-400   ANO:  1983")</f>
      </c>
      <c r="C54" s="4" t="inlineStr">
        <is>
          <t>Vendido</t>
        </is>
      </c>
      <c r="D54" s="4" t="inlineStr">
        <is>
          <t>9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=HYPERLINK("https://www.leilaoonline.net/lote/detalhe/3274", "045")</f>
      </c>
      <c r="B55" s="4" t="s">
        <f>=HYPERLINK("https://www.leilaoonline.net/lote/detalhe/3274", " FROTA:  600601 ARADO AIVECA IKEDA C/ RODAS  SERIE:  07B023 ANO:  2007")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=HYPERLINK("https://www.leilaoonline.net/lote/detalhe/3276", "046")</f>
      </c>
      <c r="B56" s="4" t="s">
        <f>=HYPERLINK("https://www.leilaoonline.net/lote/detalhe/3276", " FROTA:  600426 SULCADOR DMB BEIJA-FLOR 4L  SERIE:  63758/2001 ANO:  2001")</f>
      </c>
      <c r="C56" s="4" t="inlineStr">
        <is>
          <t>Vendido</t>
        </is>
      </c>
      <c r="D56" s="4" t="inlineStr">
        <is>
          <t>6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=HYPERLINK("https://www.leilaoonline.net/lote/detalhe/3277", "047")</f>
      </c>
      <c r="B57" s="4" t="s">
        <f>=HYPERLINK("https://www.leilaoonline.net/lote/detalhe/3277", " FROTA:  600420 BETONEIRA COM MOTOR YANMAR  SERIE:  IT9E1340 ANO:  2001")</f>
      </c>
      <c r="C57" s="4" t="inlineStr">
        <is>
          <t>Vendido</t>
        </is>
      </c>
      <c r="D57" s="4" t="inlineStr">
        <is>
          <t>7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=HYPERLINK("https://www.leilaoonline.net/lote/detalhe/3275", "048")</f>
      </c>
      <c r="B58" s="4" t="s">
        <f>=HYPERLINK("https://www.leilaoonline.net/lote/detalhe/3275", " FROTA:  600588, 600589 02 PLAINAS TRASEIRAS LARGA TATU (PTL)  ANO:  2006")</f>
      </c>
      <c r="C58" s="4" t="inlineStr">
        <is>
          <t>Vendido</t>
        </is>
      </c>
      <c r="D58" s="4" t="inlineStr">
        <is>
          <t>16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=HYPERLINK("https://www.leilaoonline.net/lote/detalhe/3279", "049")</f>
      </c>
      <c r="B59" s="4" t="s">
        <f>=HYPERLINK("https://www.leilaoonline.net/lote/detalhe/3279", " FROTA:  600232 ENLEIRADOR PALHA TATU   ANO:  1982")</f>
      </c>
      <c r="C59" s="4" t="inlineStr">
        <is>
          <t>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=HYPERLINK("https://www.leilaoonline.net/lote/detalhe/3278", "050")</f>
      </c>
      <c r="B60" s="4" t="s">
        <f>=HYPERLINK("https://www.leilaoonline.net/lote/detalhe/3278", " IMPLEMENTO FRONTAL P/ COLHEDORA DE 2 LINHAS")</f>
      </c>
      <c r="C60" s="4" t="inlineStr">
        <is>
          <t>Vendido</t>
        </is>
      </c>
      <c r="D60" s="4" t="inlineStr">
        <is>
          <t>7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=HYPERLINK("https://www.leilaoonline.net/lote/detalhe/3280", "051")</f>
      </c>
      <c r="B61" s="4" t="s">
        <f>=HYPERLINK("https://www.leilaoonline.net/lote/detalhe/3280", " FROTA:  200654 ERRADICADOR DE SOQUEIRAS ARADOR 2L")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=HYPERLINK("https://www.leilaoonline.net/lote/detalhe/3281", "052")</f>
      </c>
      <c r="B62" s="4" t="s">
        <f>=HYPERLINK("https://www.leilaoonline.net/lote/detalhe/3281", " FROTA:  600449 CULTIVADOR AD. LIQ. SERMAG SRM-204  SERIE:  0119 ANO:  2002")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=HYPERLINK("https://www.leilaoonline.net/lote/detalhe/3282", "053")</f>
      </c>
      <c r="B63" s="4" t="s">
        <f>=HYPERLINK("https://www.leilaoonline.net/lote/detalhe/3282", " FROTA:  600539 ARADO SUBSOLADOR STARA 5/5 CR-DCR  SERIE:  03/0338 ANO:  2006")</f>
      </c>
      <c r="C63" s="4" t="inlineStr">
        <is>
          <t>Vendido</t>
        </is>
      </c>
      <c r="D63" s="4" t="inlineStr">
        <is>
          <t>56</t>
        </is>
      </c>
      <c r="E63" s="5" t="inlineStr">
        <is>
          <t>5.700,00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=HYPERLINK("https://www.leilaoonline.net/lote/detalhe/3283", "054")</f>
      </c>
      <c r="B64" s="4" t="s">
        <f>=HYPERLINK("https://www.leilaoonline.net/lote/detalhe/3283", " PEÇAS AUTOMOTIVAS DIVERSAS")</f>
      </c>
      <c r="C64" s="4" t="inlineStr">
        <is>
          <t>Vendido</t>
        </is>
      </c>
      <c r="D64" s="4" t="inlineStr">
        <is>
          <t>78</t>
        </is>
      </c>
      <c r="E64" s="5" t="inlineStr">
        <is>
          <t>8.100,00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=HYPERLINK("https://www.leilaoonline.net/lote/detalhe/3286", "055")</f>
      </c>
      <c r="B65" s="4" t="s">
        <f>=HYPERLINK("https://www.leilaoonline.net/lote/detalhe/3286", " PEÇAS DO DESAPONTADOR")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2.300,00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=HYPERLINK("https://www.leilaoonline.net/lote/detalhe/3284", "056")</f>
      </c>
      <c r="B66" s="4" t="s">
        <f>=HYPERLINK("https://www.leilaoonline.net/lote/detalhe/3284", " FROTA:  600680 TANQUE ADUBO LIQUIDO GASCOM; MODELO: CBV-DF50; PRESSÃO MÁX.: 105 PSI; RPM 1300  SERIE:  7327 ANO:  2007")</f>
      </c>
      <c r="C66" s="4" t="inlineStr">
        <is>
          <t>Vendido</t>
        </is>
      </c>
      <c r="D66" s="4" t="inlineStr">
        <is>
          <t>7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=HYPERLINK("https://www.leilaoonline.net/lote/detalhe/3287", "057")</f>
      </c>
      <c r="B67" s="4" t="s">
        <f>=HYPERLINK("https://www.leilaoonline.net/lote/detalhe/3287", " FROTA:  601001 TANQUE ADUBO LIQUIDO GASCOM; MODELO: CBV-DF50; PRESSÃO MÁX.: 105 PSI; RPM 1300  SERIE:  9534B8266R042550 ANO:  2010")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=HYPERLINK("https://www.leilaoonline.net/lote/detalhe/3285", "058")</f>
      </c>
      <c r="B68" s="4" t="s">
        <f>=HYPERLINK("https://www.leilaoonline.net/lote/detalhe/3285", " PEÇAS DIVERSAS PARA TRATORES")</f>
      </c>
      <c r="C68" s="4" t="inlineStr">
        <is>
          <t>Vendido</t>
        </is>
      </c>
      <c r="D68" s="4" t="inlineStr">
        <is>
          <t>13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=HYPERLINK("https://www.leilaoonline.net/lote/detalhe/3294", "059")</f>
      </c>
      <c r="B69" s="4" t="s">
        <f>=HYPERLINK("https://www.leilaoonline.net/lote/detalhe/3294", " EIXOS DIVERSOS")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=HYPERLINK("https://www.leilaoonline.net/lote/detalhe/3288", "060")</f>
      </c>
      <c r="B70" s="4" t="s">
        <f>=HYPERLINK("https://www.leilaoonline.net/lote/detalhe/3288", " 04 CABINES DE COLHEDORA")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=HYPERLINK("https://www.leilaoonline.net/lote/detalhe/3291", "061")</f>
      </c>
      <c r="B71" s="4" t="s">
        <f>=HYPERLINK("https://www.leilaoonline.net/lote/detalhe/3291", " FROTA:  600631 MOTOCICLETA HONDA NXR 150 BROS ESD PLACA:  DEG9736 CHASSI:  9C2KD03107R801343 ANO:  2007 RENAVAM: 927334550")</f>
      </c>
      <c r="C71" s="4" t="inlineStr">
        <is>
          <t>Vendido</t>
        </is>
      </c>
      <c r="D71" s="4" t="inlineStr">
        <is>
          <t>12</t>
        </is>
      </c>
      <c r="E71" s="5" t="inlineStr">
        <is>
          <t>2.600,00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=HYPERLINK("https://www.leilaoonline.net/lote/detalhe/3289", "062")</f>
      </c>
      <c r="B72" s="4" t="s">
        <f>=HYPERLINK("https://www.leilaoonline.net/lote/detalhe/3289", " ALMOXARIFADO DIVS:   JUNTAS, DIFUSOR , TAMPAS, BUCHAS, JUNTAS, CHUMBADOR, ETC.  CONFORME RELAÇÃO.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=HYPERLINK("https://www.leilaoonline.net/lote/detalhe/3292", "063")</f>
      </c>
      <c r="B73" s="4" t="s">
        <f>=HYPERLINK("https://www.leilaoonline.net/lote/detalhe/3292", " ALMOXARIFADO DIVS:   CORREIAS, TES, ANEIS, PEÇAS MATISA / MAUSA, ETC.  CONFORME RELAÇÃO.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=HYPERLINK("https://www.leilaoonline.net/lote/detalhe/3295", "064")</f>
      </c>
      <c r="B74" s="4" t="s">
        <f>=HYPERLINK("https://www.leilaoonline.net/lote/detalhe/3295", " ALMOXARIFADO DIVS:   MAT. ELÉTRICOS,  ELETRODOS, ETC.  CONFORME RELAÇÃO.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=HYPERLINK("https://www.leilaoonline.net/lote/detalhe/3290", "065")</f>
      </c>
      <c r="B75" s="4" t="s">
        <f>=HYPERLINK("https://www.leilaoonline.net/lote/detalhe/3290", " ALMOXARIFADO DIVS:   OLEO LUBRIFIC. DIVS, GRAXA, REPAROS, ETC.  CONFORME RELAÇÃO.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=HYPERLINK("https://www.leilaoonline.net/lote/detalhe/3293", "066")</f>
      </c>
      <c r="B76" s="4" t="s">
        <f>=HYPERLINK("https://www.leilaoonline.net/lote/detalhe/3293", " ALMOXARIFADO DIVS:   PEÇAS VIDEOJET, ETC.  CONFORME RELAÇÃO.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=HYPERLINK("https://www.leilaoonline.net/lote/detalhe/3300", "067")</f>
      </c>
      <c r="B77" s="4" t="s">
        <f>=HYPERLINK("https://www.leilaoonline.net/lote/detalhe/3300", " ALMOXARIFADO DIVS:   ANÉIS, PEÇAS PARA MOENDA, ETC.  CONFORME RELAÇÃO.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=HYPERLINK("https://www.leilaoonline.net/lote/detalhe/3298", "068")</f>
      </c>
      <c r="B78" s="4" t="s">
        <f>=HYPERLINK("https://www.leilaoonline.net/lote/detalhe/3298", " ALMOXARIFADO DIVS:   GAXETAS, PEÇAS PARA BOMBA, ETC.  CONFORME RELAÇÃO.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=HYPERLINK("https://www.leilaoonline.net/lote/detalhe/3296", "069")</f>
      </c>
      <c r="B79" s="4" t="s">
        <f>=HYPERLINK("https://www.leilaoonline.net/lote/detalhe/3296", " ALMOXARIFADO DIVS:   ROLAMENTOS, ETC.  CONFORME RELAÇÃO. ")</f>
      </c>
      <c r="C79" s="4" t="inlineStr">
        <is>
          <t>Vendido</t>
        </is>
      </c>
      <c r="D79" s="4" t="inlineStr">
        <is>
          <t>9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=HYPERLINK("https://www.leilaoonline.net/lote/detalhe/3299", "070")</f>
      </c>
      <c r="B80" s="4" t="s">
        <f>=HYPERLINK("https://www.leilaoonline.net/lote/detalhe/3299", " ALMOXARIFADO DIVS:   PEÇAS PARA TURBINA, VALVULAS, JUNTAS, ETC.  CONFORME RELAÇÃO.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=HYPERLINK("https://www.leilaoonline.net/lote/detalhe/3301", "071")</f>
      </c>
      <c r="B81" s="4" t="s">
        <f>=HYPERLINK("https://www.leilaoonline.net/lote/detalhe/3301", " ALMOXARIFADO DIVS:   OLEO LUBRIFIC.  ANEIS, GAXETA, ETC.  CONFORME RELAÇÃO.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=HYPERLINK("https://www.leilaoonline.net/lote/detalhe/3297", "072")</f>
      </c>
      <c r="B82" s="4" t="s">
        <f>=HYPERLINK("https://www.leilaoonline.net/lote/detalhe/3297", " ALMOXARIFADO DIVS:   COSSINETES, JORLHO, ANEIS, ETC.  CONFORME RELAÇÃO.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=HYPERLINK("https://www.leilaoonline.net/lote/detalhe/3489", "073")</f>
      </c>
      <c r="B83" s="4" t="s">
        <f>=HYPERLINK("https://www.leilaoonline.net/lote/detalhe/3489", "PNEUS DIVERSOS. SENDO:  16 uns Pneus, medida 710/70 R 42,  16 uns Rodas para pneus 710/70 R 42  E  16 uns Cubos para pneus 710/70 R 42  -  Todos montados. SEM USO. NO ESTADO")</f>
      </c>
      <c r="C83" s="4" t="inlineStr">
        <is>
          <t>Vendido</t>
        </is>
      </c>
      <c r="D83" s="4" t="inlineStr">
        <is>
          <t>12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=HYPERLINK("https://www.leilaoonline.net/lote/detalhe/3304", "074")</f>
      </c>
      <c r="B84" s="4" t="s">
        <f>=HYPERLINK("https://www.leilaoonline.net/lote/detalhe/3304", " ALMOXARIFADO DIVS:   BUCHAS, CABOS DE AÇO, CURVAS, ETC.  CONFORME RELAÇÃO. 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=HYPERLINK("https://www.leilaoonline.net/lote/detalhe/3305", "075")</f>
      </c>
      <c r="B85" s="4" t="s">
        <f>=HYPERLINK("https://www.leilaoonline.net/lote/detalhe/3305", " ALMOXARIFADO DIVS:   PEÇAS CASE DIVS. CORREIAS, ETC.  CONFORME RELAÇÃO.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=HYPERLINK("https://www.leilaoonline.net/lote/detalhe/3306", "076")</f>
      </c>
      <c r="B86" s="4" t="s">
        <f>=HYPERLINK("https://www.leilaoonline.net/lote/detalhe/3306", " ALMOXARIFADO DIVS:   PEÇAS PARTE ELÉTRICA AUTOMOTIVA, ETC.  CONFORME RELAÇÃO. ")</f>
      </c>
      <c r="C86" s="4" t="inlineStr">
        <is>
          <t>Vendido</t>
        </is>
      </c>
      <c r="D86" s="4" t="inlineStr">
        <is>
          <t>9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=HYPERLINK("https://www.leilaoonline.net/lote/detalhe/3303", "077")</f>
      </c>
      <c r="B87" s="4" t="s">
        <f>=HYPERLINK("https://www.leilaoonline.net/lote/detalhe/3303", " ALMOXARIFADO DIVS:   PEÇAS MARCH, BUCHAS, JACTO, ETC.  CONFORME RELAÇÃO.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=HYPERLINK("https://www.leilaoonline.net/lote/detalhe/3302", "078")</f>
      </c>
      <c r="B88" s="4" t="s">
        <f>=HYPERLINK("https://www.leilaoonline.net/lote/detalhe/3302", " ALMOXARIFADO DIVS:   RADIADORES E PEÇAS DIVS, ETC.  CONFORME RELAÇÃO.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=HYPERLINK("https://www.leilaoonline.net/lote/detalhe/3307", "079")</f>
      </c>
      <c r="B89" s="4" t="s">
        <f>=HYPERLINK("https://www.leilaoonline.net/lote/detalhe/3307", " ALMOXARIFADO DIVS:   PEÇAS HERBIC, ECOS, SABO, ETC.  CONFORME RELAÇÃO.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=HYPERLINK("https://www.leilaoonline.net/lote/detalhe/3310", "080")</f>
      </c>
      <c r="B90" s="4" t="s">
        <f>=HYPERLINK("https://www.leilaoonline.net/lote/detalhe/3310", " ALMOXARIFADO DIVS:   PEÇAS KRONE DIVS.  ETC.  CONFORME RELAÇÃO. ")</f>
      </c>
      <c r="C90" s="4" t="inlineStr">
        <is>
          <t>Vendido</t>
        </is>
      </c>
      <c r="D90" s="4" t="inlineStr">
        <is>
          <t>9</t>
        </is>
      </c>
      <c r="E90" s="5" t="inlineStr">
        <is>
          <t>8.200,00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=HYPERLINK("https://www.leilaoonline.net/lote/detalhe/3308", "081")</f>
      </c>
      <c r="B91" s="4" t="s">
        <f>=HYPERLINK("https://www.leilaoonline.net/lote/detalhe/3308", " ALMOXARIFADO DIVS:   PEÇAS CAMECO, ELETRICAS, ETC.  CONFORME RELAÇÃO. 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=HYPERLINK("https://www.leilaoonline.net/lote/detalhe/3313", "082")</f>
      </c>
      <c r="B92" s="4" t="s">
        <f>=HYPERLINK("https://www.leilaoonline.net/lote/detalhe/3313", " ALMOXARIFADO DIVS:   TERMINAIS, MANGUEIRAS, PEÇAS: MB, FORD, YANMAR, ETC.  CONFORME RELAÇÃO.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=HYPERLINK("https://www.leilaoonline.net/lote/detalhe/3311", "083")</f>
      </c>
      <c r="B93" s="4" t="s">
        <f>=HYPERLINK("https://www.leilaoonline.net/lote/detalhe/3311", " ALMOXARIFADO DIVS:   PEÇAS MWM, NEW HOLAND, MANN,  CONFORME RELAÇÃO.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=HYPERLINK("https://www.leilaoonline.net/lote/detalhe/3309", "084")</f>
      </c>
      <c r="B94" s="4" t="s">
        <f>=HYPERLINK("https://www.leilaoonline.net/lote/detalhe/3309", " ALMOXARIFADO DIVS:   PEÇAS DIVS. VALMET, MF, CBT, ETC.  CONFORME RELAÇÃO.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2.600,00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=HYPERLINK("https://www.leilaoonline.net/lote/detalhe/3312", "085")</f>
      </c>
      <c r="B95" s="4" t="s">
        <f>=HYPERLINK("https://www.leilaoonline.net/lote/detalhe/3312", " ALMOXARIFADO DIVS:   PEÇAS VOLVO DIVS.   ETC.  CONFORME RELAÇÃO.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=HYPERLINK("https://www.leilaoonline.net/lote/detalhe/3314", "086")</f>
      </c>
      <c r="B96" s="4" t="s">
        <f>=HYPERLINK("https://www.leilaoonline.net/lote/detalhe/3314", " ITENS DIVERSOS DE INFORMÁTICA (CPUS, MONITORES, RETROPROJETOR, ESTABILIZADOR)")</f>
      </c>
      <c r="C96" s="4" t="inlineStr">
        <is>
          <t>Vendido</t>
        </is>
      </c>
      <c r="D96" s="4" t="inlineStr">
        <is>
          <t>12</t>
        </is>
      </c>
      <c r="E96" s="5" t="inlineStr">
        <is>
          <t>2.700,00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=HYPERLINK("https://www.leilaoonline.net/lote/detalhe/3315", "087")</f>
      </c>
      <c r="B97" s="4" t="s">
        <f>=HYPERLINK("https://www.leilaoonline.net/lote/detalhe/3315", " MATERIAIS DIVERSOS DE ESCRITÓRIO (APARELHO DE SOM, MÁQUINA DE ESCREVER, MONITOR DE SEGURANÇA, TV, AUTOCLAVE, MICROONDAS, ENTRE OUTROS)")</f>
      </c>
      <c r="C97" s="4" t="inlineStr">
        <is>
          <t>Vendido</t>
        </is>
      </c>
      <c r="D97" s="4" t="inlineStr">
        <is>
          <t>12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=HYPERLINK("https://www.leilaoonline.net/lote/detalhe/3316", "088")</f>
      </c>
      <c r="B98" s="4" t="s">
        <f>=HYPERLINK("https://www.leilaoonline.net/lote/detalhe/3316", " CALDEIRA CALDEMA; MODELO: A2C.30.6GB.PSC; ANO: 1989; CAP.: 70 T/H; PRESSÃO DE TRABALHO: 22 KGF/CM²; TEMP. NORMAL DE TRABALHO: 300 °C. OBS.: DESMONTAGEM POR CONTA DO COMPRADOR.")</f>
      </c>
      <c r="C98" s="4" t="inlineStr">
        <is>
          <t>Vendido</t>
        </is>
      </c>
      <c r="D98" s="4" t="inlineStr">
        <is>
          <t>3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=HYPERLINK("https://www.leilaoonline.net/lote/detalhe/3318", "089")</f>
      </c>
      <c r="B99" s="4" t="s">
        <f>=HYPERLINK("https://www.leilaoonline.net/lote/detalhe/3318", " FROTA:  100432 CAMINHÃO FORD F4000 TURBO 4BT; 1996/1997; DIESEL; BRANCA; PL.: CEN-4913; CH.: 9BFL2UJG6TDB10485. OBS.: SEM EQUIPAMENTO.")</f>
      </c>
      <c r="C99" s="4" t="inlineStr">
        <is>
          <t>Vendido</t>
        </is>
      </c>
      <c r="D99" s="4" t="inlineStr">
        <is>
          <t>26</t>
        </is>
      </c>
      <c r="E99" s="5" t="inlineStr">
        <is>
          <t>24.000,00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=HYPERLINK("https://www.leilaoonline.net/lote/detalhe/3317", "090")</f>
      </c>
      <c r="B100" s="4" t="s">
        <f>=HYPERLINK("https://www.leilaoonline.net/lote/detalhe/3317", " GERADOR SÍNCRONO TOSHIBA; TIPO: GALT; ANO: 1989; POT.: 3750 KVA; TENSÃO: 13200 V; CORRENTE: 164 A; HORAS DE OPERAÇÃO: 79000; C/ TURBO-REDUTOR E PAINÉIS. OBS.: RETIRADA POR CONTA DO COMPRADOR, SENDO A RETIRADA SOMENTE À PARTIR DE DEZEMBRO.")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=HYPERLINK("https://www.leilaoonline.net/lote/detalhe/3321", "091")</f>
      </c>
      <c r="B101" s="4" t="s">
        <f>=HYPERLINK("https://www.leilaoonline.net/lote/detalhe/3321", " 4 ESTEIRAS DETECTORAS DE METAIS USADAS DIVERSAS. CONF. RELAÇÃO. 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=HYPERLINK("https://www.leilaoonline.net/lote/detalhe/3320", "092")</f>
      </c>
      <c r="B102" s="4" t="s">
        <f>=HYPERLINK("https://www.leilaoonline.net/lote/detalhe/3320", " 6 REDUTORES DIVERSOS E 1 MÁQUINA DE COSTURA INDUSTRIAL  CONFORME RELAÇÃO.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=HYPERLINK("https://www.leilaoonline.net/lote/detalhe/3319", "093")</f>
      </c>
      <c r="B103" s="4" t="s">
        <f>=HYPERLINK("https://www.leilaoonline.net/lote/detalhe/3319", "  ATUADORES E VÁLVULAS DIVERSAS CONF. RELAÇÃO.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=HYPERLINK("https://www.leilaoonline.net/lote/detalhe/3323", "094")</f>
      </c>
      <c r="B104" s="4" t="s">
        <f>=HYPERLINK("https://www.leilaoonline.net/lote/detalhe/3323", " ROTORES, BOMBAS E SUPORTES DIVERSAS CONFORME RELAÇÃO .")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=HYPERLINK("https://www.leilaoonline.net/lote/detalhe/3322", "095")</f>
      </c>
      <c r="B105" s="4" t="s">
        <f>=HYPERLINK("https://www.leilaoonline.net/lote/detalhe/3322", " APROX .  65 VÁLVULAS DIVERSAS E ATUADORES CONFORME RELAÇÃO.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=HYPERLINK("https://www.leilaoonline.net/lote/detalhe/3328", "096")</f>
      </c>
      <c r="B106" s="4" t="s">
        <f>=HYPERLINK("https://www.leilaoonline.net/lote/detalhe/3328", " 10 PAINÉIS ELÉTRICOS S/ COMPONENTES.  CONFORME RELAÇÃO.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=HYPERLINK("https://www.leilaoonline.net/lote/detalhe/3327", "097")</f>
      </c>
      <c r="B107" s="4" t="s">
        <f>=HYPERLINK("https://www.leilaoonline.net/lote/detalhe/3327", "MICRO-ÔNIBUS MARCOPOLO VOLARE V8 ON; 2007/2008; DIESEL; BRANCA; PL.: DXG-5101; CH.: 93PB26G308C022482; KM 453174")</f>
      </c>
      <c r="C107" s="4" t="inlineStr">
        <is>
          <t>Não vendido</t>
        </is>
      </c>
      <c r="D107" s="4" t="inlineStr">
        <is>
          <t>26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=HYPERLINK("https://www.leilaoonline.net/lote/detalhe/3329", "098")</f>
      </c>
      <c r="B108" s="4" t="s">
        <f>=HYPERLINK("https://www.leilaoonline.net/lote/detalhe/3329", " AUTOSAMPLER DIONEX AS50 BIOLC, FREEZER, GELADEIRA, MESAS, CADEIRAS, BALCÕES")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=HYPERLINK("https://www.leilaoonline.net/lote/detalhe/3324", "099")</f>
      </c>
      <c r="B109" s="4" t="s">
        <f>=HYPERLINK("https://www.leilaoonline.net/lote/detalhe/3324", " ITENS DIVERSOS DE INFORMÁTICA (CPUS, MONITORES, NOTEBOOKS, SERVIDORES, RACKS)")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4.800,00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=HYPERLINK("https://www.leilaoonline.net/lote/detalhe/3325", "100")</f>
      </c>
      <c r="B110" s="4" t="s">
        <f>=HYPERLINK("https://www.leilaoonline.net/lote/detalhe/3325", " ALMOXARIFADO - MATERIAIS ELÉTRICOS DIVS.  USADOS E SEM USO. CONF. RELAÇÃO")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=HYPERLINK("https://www.leilaoonline.net/lote/detalhe/3326", "101")</f>
      </c>
      <c r="B111" s="4" t="s">
        <f>=HYPERLINK("https://www.leilaoonline.net/lote/detalhe/3326", "  ÓLEOS LUBRIFICANTES SEM USO DIVS SENDO: 200,000  OLEO P/SIST.HIDR.BR LUBRAX INDL SH-46-AD  E   200,000 OLEO LUBRIF LUBRAX TURBO 50.  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1.700,00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=HYPERLINK("https://www.leilaoonline.net/lote/detalhe/3334", "102")</f>
      </c>
      <c r="B112" s="4" t="s">
        <f>=HYPERLINK("https://www.leilaoonline.net/lote/detalhe/3334", " ALMOXARIFADO - MATERIAIS DIVS PARA BOMBAS, CONF. RELAÇÃO. ")</f>
      </c>
      <c r="C112" s="4" t="inlineStr">
        <is>
          <t>Não vendido</t>
        </is>
      </c>
      <c r="D112" s="4" t="inlineStr">
        <is>
          <t>15</t>
        </is>
      </c>
      <c r="E112" s="5" t="inlineStr">
        <is>
          <t>19.800,00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=HYPERLINK("https://www.leilaoonline.net/lote/detalhe/3331", "103")</f>
      </c>
      <c r="B113" s="4" t="s">
        <f>=HYPERLINK("https://www.leilaoonline.net/lote/detalhe/3331", " ALMOXARIFADO -  MATERIAIS DIVS.  PARA REDUTORES CONF. RELAÇÃO. 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2.400,00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=HYPERLINK("https://www.leilaoonline.net/lote/detalhe/3330", "104")</f>
      </c>
      <c r="B114" s="4" t="s">
        <f>=HYPERLINK("https://www.leilaoonline.net/lote/detalhe/3330", " ALMOXARIFADO - MATERIAIS DIVERSOS SEM USO.  CONF. RELAÇÃO.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=HYPERLINK("https://www.leilaoonline.net/lote/detalhe/3333", "105")</f>
      </c>
      <c r="B115" s="4" t="s">
        <f>=HYPERLINK("https://www.leilaoonline.net/lote/detalhe/3333", " ALMOXARIFADO - MATERIAIS DIVERSOS PARA COMPRESSORES CONF. RELAÇÃO. 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=HYPERLINK("https://www.leilaoonline.net/lote/detalhe/3335", "106")</f>
      </c>
      <c r="B116" s="4" t="s">
        <f>=HYPERLINK("https://www.leilaoonline.net/lote/detalhe/3335", " ALMOXARIFADO - MATERIAIS DIVERSOS PARA VÁLVULAS CONF. RELAÇÃO 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=HYPERLINK("https://www.leilaoonline.net/lote/detalhe/3332", "107")</f>
      </c>
      <c r="B117" s="4" t="s">
        <f>=HYPERLINK("https://www.leilaoonline.net/lote/detalhe/3332", " ALMOXARIFADO - MATERIAIS DIVERSOS SEM USO.  CONF. RELAÇÃO.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=HYPERLINK("https://www.leilaoonline.net/lote/detalhe/3336", "108")</f>
      </c>
      <c r="B118" s="4" t="s">
        <f>=HYPERLINK("https://www.leilaoonline.net/lote/detalhe/3336", " ALMOXARIFADO - CORREIAS,  PEÇAS PARA MAQ. COSTURA E MATERIAIS SEM USO DIVERSOS. CONF. RELAÇÃO.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4.800,00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=HYPERLINK("https://www.leilaoonline.net/lote/detalhe/3337", "109")</f>
      </c>
      <c r="B119" s="4" t="s">
        <f>=HYPERLINK("https://www.leilaoonline.net/lote/detalhe/3337", " ALMOXARIFADO  -  MAT. PARA SOLDA : E MAT. DE LIMPESA DE EVAPORADORES. CONFORME RELAÇÃO.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=HYPERLINK("https://www.leilaoonline.net/lote/detalhe/3338", "110")</f>
      </c>
      <c r="B120" s="4" t="s">
        <f>=HYPERLINK("https://www.leilaoonline.net/lote/detalhe/3338", " ALMOXARIFADO:  MANCAIS E ROLAMENTOS CONF. RELAÇÃO ANEXO.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=HYPERLINK("https://www.leilaoonline.net/lote/detalhe/3339", "111")</f>
      </c>
      <c r="B121" s="4" t="s">
        <f>=HYPERLINK("https://www.leilaoonline.net/lote/detalhe/3339", " ESTRUTURA DE HILO MECÂNICO; CAP. 20 TON P/ MESA ALIMENTADORA C/ PATAMAR")</f>
      </c>
      <c r="C121" s="4" t="inlineStr">
        <is>
          <t>Vendido</t>
        </is>
      </c>
      <c r="D121" s="4" t="inlineStr">
        <is>
          <t>59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=HYPERLINK("https://www.leilaoonline.net/lote/detalhe/3342", "112")</f>
      </c>
      <c r="B122" s="4" t="s">
        <f>=HYPERLINK("https://www.leilaoonline.net/lote/detalhe/3342", " FROTA:  300475 CAMINHÃO CHEVROLET 14000 CUSTOM; 1991/1992; DIESEL; BRANCA; PL.: BJF-0238; CH.: 9BG753NWNMC007701.")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=HYPERLINK("https://www.leilaoonline.net/lote/detalhe/3340", "113")</f>
      </c>
      <c r="B123" s="4" t="s">
        <f>=HYPERLINK("https://www.leilaoonline.net/lote/detalhe/3340", " 2 LUVAS S/ USO   -  COPERS.900003002R0 LUVA ASTM A 48 CL")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=HYPERLINK("https://www.leilaoonline.net/lote/detalhe/3341", "114")</f>
      </c>
      <c r="B124" s="4" t="s">
        <f>=HYPERLINK("https://www.leilaoonline.net/lote/detalhe/3341", " CAMINHÃO MB LK 1113; 1984/1984; DIESEL; BRANCA; PL.: BVS-8424; CH.: 34401912643399. OBS.: SEM EQUIPAMENTO.")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18.500,00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=HYPERLINK("https://www.leilaoonline.net/lote/detalhe/3345", "115")</f>
      </c>
      <c r="B125" s="4" t="s">
        <f>=HYPERLINK("https://www.leilaoonline.net/lote/detalhe/3345", " PÁ CARREGADEIRA CASE 721E, SÉRIE: NCAE02515; ANO: 2012; HORÍMETRO: 416.")</f>
      </c>
      <c r="C125" s="4" t="inlineStr">
        <is>
          <t>Vendido</t>
        </is>
      </c>
      <c r="D125" s="4" t="inlineStr">
        <is>
          <t>75</t>
        </is>
      </c>
      <c r="E125" s="5" t="inlineStr">
        <is>
          <t>91.500,00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=HYPERLINK("https://www.leilaoonline.net/lote/detalhe/3344", "116")</f>
      </c>
      <c r="B126" s="4" t="s">
        <f>=HYPERLINK("https://www.leilaoonline.net/lote/detalhe/3344", " TRATOR CORTADOR DE GRAMA MURRAY MOD.48G24G60 X 8A 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=HYPERLINK("https://www.leilaoonline.net/lote/detalhe/3343", "117")</f>
      </c>
      <c r="B127" s="4" t="s">
        <f>=HYPERLINK("https://www.leilaoonline.net/lote/detalhe/3343", "LOTE COM MATERIAIS DE REFEITÓRIO DIVERSOS. MESAS CADEIRAS, ETC. ")</f>
      </c>
      <c r="C127" s="4" t="inlineStr">
        <is>
          <t>Vendido</t>
        </is>
      </c>
      <c r="D127" s="4" t="inlineStr">
        <is>
          <t>10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=HYPERLINK("https://www.leilaoonline.net/lote/detalhe/3819", "118")</f>
      </c>
      <c r="B128" s="4" t="s">
        <f>=HYPERLINK("https://www.leilaoonline.net/lote/detalhe/3819", "Kit com aproximadamente 156 Rolos de Poliuretano PU  Riberman.  Local:  QUATÁ/SP  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2026-05-16T12:35:15.00Z</dcterms:created>
  <dc:creator>Tellks Tecnologia</dc:creator>
  <cp:revision>0</cp:revision>
</cp:coreProperties>
</file>