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- 20 CAMINHÕES M BENZ E VW - 1 S10 CAB. DUPLA 12/13 - REBOQUES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=HYPERLINK("https://www.leilaoonline.net/lote/detalhe/19339", "2306")</f>
      </c>
      <c r="B11" s="4" t="s">
        <f>=HYPERLINK("https://www.leilaoonline.net/lote/detalhe/19339", "CALDEIRA DEDINI V-2/4 32T/H 145ATM, IMOB. 103346, OUTROS ITENS, UNID DIAMANTE")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=HYPERLINK("https://www.leilaoonline.net/lote/detalhe/19146", "3338")</f>
      </c>
      <c r="B12" s="4" t="s">
        <f>=HYPERLINK("https://www.leilaoonline.net/lote/detalhe/19146", " CAMINHÃO VW/BMB 31.320 CNC CM 6X4, ANO 2010, PLACA EAJ9131, FR96488, UND BARRA")</f>
      </c>
      <c r="C12" s="4" t="inlineStr">
        <is>
          <t>Vendido</t>
        </is>
      </c>
      <c r="D12" s="4" t="inlineStr">
        <is>
          <t>90</t>
        </is>
      </c>
      <c r="E12" s="5" t="inlineStr">
        <is>
          <t>62.500,00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=HYPERLINK("https://www.leilaoonline.net/lote/detalhe/19269", "3474")</f>
      </c>
      <c r="B13" s="4" t="s">
        <f>=HYPERLINK("https://www.leilaoonline.net/lote/detalhe/19269", " 1 ESTEIRA DE BORRACHA 8 mts APROX, PATR. 193756, UND BARRA")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=HYPERLINK("https://www.leilaoonline.net/lote/detalhe/19270", "3478")</f>
      </c>
      <c r="B14" s="4" t="s">
        <f>=HYPERLINK("https://www.leilaoonline.net/lote/detalhe/19270", " DESENLEIRADOR DE PALHA, FR103435, UND BARRA")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=HYPERLINK("https://www.leilaoonline.net/lote/detalhe/19145", "3497")</f>
      </c>
      <c r="B15" s="4" t="s">
        <f>=HYPERLINK("https://www.leilaoonline.net/lote/detalhe/19145", " 3 MAQUINAS DE SOLDA BAMBOZZI, 7 ESMERILHADEIRA E 1 FURADEIRA, S/FR, UND BARRA")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=HYPERLINK("https://www.leilaoonline.net/lote/detalhe/19151", "3498")</f>
      </c>
      <c r="B16" s="4" t="s">
        <f>=HYPERLINK("https://www.leilaoonline.net/lote/detalhe/19151", " CAMINHÃO M.B./M.BENZ L 2213, ANO 1980, (VENDA SEM O TANQUE), PLACA BWQ5247, FR96401, UND BARRA")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=HYPERLINK("https://www.leilaoonline.net/lote/detalhe/19157", "3499")</f>
      </c>
      <c r="B17" s="4" t="s">
        <f>=HYPERLINK("https://www.leilaoonline.net/lote/detalhe/19157", " TANQUE DE FIBRA COM BOMBA, FR98643, UND BARRA")</f>
      </c>
      <c r="C17" s="4" t="inlineStr">
        <is>
          <t>Vendido</t>
        </is>
      </c>
      <c r="D17" s="4" t="inlineStr">
        <is>
          <t>36</t>
        </is>
      </c>
      <c r="E17" s="5" t="inlineStr">
        <is>
          <t>7.150,00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=HYPERLINK("https://www.leilaoonline.net/lote/detalhe/19153", "3500")</f>
      </c>
      <c r="B18" s="4" t="s">
        <f>=HYPERLINK("https://www.leilaoonline.net/lote/detalhe/19153", " SUCATA DE CAMINHÃO VW/26.220, ANO 2010,  (SEM DIREITO A DOCUMENTO), FR96621, UND BARRA")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20.500,00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=HYPERLINK("https://www.leilaoonline.net/lote/detalhe/19149", "3501")</f>
      </c>
      <c r="B19" s="4" t="s">
        <f>=HYPERLINK("https://www.leilaoonline.net/lote/detalhe/19149", " CARROCERIA COMBOIO MARCAR TANKAR, S/FR, UND BARRA")</f>
      </c>
      <c r="C19" s="4" t="inlineStr">
        <is>
          <t>Vendido</t>
        </is>
      </c>
      <c r="D19" s="4" t="inlineStr">
        <is>
          <t>31</t>
        </is>
      </c>
      <c r="E19" s="5" t="inlineStr">
        <is>
          <t>5.250,00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=HYPERLINK("https://www.leilaoonline.net/lote/detalhe/19158", "3502")</f>
      </c>
      <c r="B20" s="4" t="s">
        <f>=HYPERLINK("https://www.leilaoonline.net/lote/detalhe/19158", " TRATOR M. FERGUNSON 7140, ANO 2010, FR102953, UND BARRA")</f>
      </c>
      <c r="C20" s="4" t="inlineStr">
        <is>
          <t>Vendido</t>
        </is>
      </c>
      <c r="D20" s="4" t="inlineStr">
        <is>
          <t>124</t>
        </is>
      </c>
      <c r="E20" s="5" t="inlineStr">
        <is>
          <t>77.500,00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=HYPERLINK("https://www.leilaoonline.net/lote/detalhe/19154", "3504")</f>
      </c>
      <c r="B21" s="4" t="s">
        <f>=HYPERLINK("https://www.leilaoonline.net/lote/detalhe/19154", " CAMINHÃO M.BENZ/L 2635 6X4 COM TANQUE, ANO 1996, PLACA BUR9941, FR72891/98646, UND BARRA")</f>
      </c>
      <c r="C21" s="4" t="inlineStr">
        <is>
          <t>Vendido</t>
        </is>
      </c>
      <c r="D21" s="4" t="inlineStr">
        <is>
          <t>77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=HYPERLINK("https://www.leilaoonline.net/lote/detalhe/19155", "3505")</f>
      </c>
      <c r="B22" s="4" t="s">
        <f>=HYPERLINK("https://www.leilaoonline.net/lote/detalhe/19155", " HIDRO HOLL, FR107308,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=HYPERLINK("https://www.leilaoonline.net/lote/detalhe/19147", "3506")</f>
      </c>
      <c r="B23" s="4" t="s">
        <f>=HYPERLINK("https://www.leilaoonline.net/lote/detalhe/19147", " CARROCERIA TANQUE, FR98525, 10 A 12000 MIL LTS DE CAP, UND BARRA")</f>
      </c>
      <c r="C23" s="4" t="inlineStr">
        <is>
          <t>Vendido</t>
        </is>
      </c>
      <c r="D23" s="4" t="inlineStr">
        <is>
          <t>47</t>
        </is>
      </c>
      <c r="E23" s="5" t="inlineStr">
        <is>
          <t>8.650,00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=HYPERLINK("https://www.leilaoonline.net/lote/detalhe/19148", "3507")</f>
      </c>
      <c r="B24" s="4" t="s">
        <f>=HYPERLINK("https://www.leilaoonline.net/lote/detalhe/19148", " 2 CANHÓES E MANGUEIRAS, FR UND BARRA")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=HYPERLINK("https://www.leilaoonline.net/lote/detalhe/19150", "3508")</f>
      </c>
      <c r="B25" s="4" t="s">
        <f>=HYPERLINK("https://www.leilaoonline.net/lote/detalhe/19150", " GRADES ARADORA COM 16 DISCOS, FR103109, UND BARRA")</f>
      </c>
      <c r="C25" s="4" t="inlineStr">
        <is>
          <t>Vendido</t>
        </is>
      </c>
      <c r="D25" s="4" t="inlineStr">
        <is>
          <t>59</t>
        </is>
      </c>
      <c r="E25" s="5" t="inlineStr">
        <is>
          <t>11.000,00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=HYPERLINK("https://www.leilaoonline.net/lote/detalhe/19144", "3509")</f>
      </c>
      <c r="B26" s="4" t="s">
        <f>=HYPERLINK("https://www.leilaoonline.net/lote/detalhe/19144", " DOLLY, PATR.72873, FR8014,(VENDA SEM DOCUMENTO), UND BARRA")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=HYPERLINK("https://www.leilaoonline.net/lote/detalhe/19152", "3510")</f>
      </c>
      <c r="B27" s="4" t="s">
        <f>=HYPERLINK("https://www.leilaoonline.net/lote/detalhe/19152", " TRATOR FORD 5630, ANO 1998, SÉRIE LU1371, FR100397, UND BARRA")</f>
      </c>
      <c r="C27" s="4" t="inlineStr">
        <is>
          <t>Vendido</t>
        </is>
      </c>
      <c r="D27" s="4" t="inlineStr">
        <is>
          <t>80</t>
        </is>
      </c>
      <c r="E27" s="5" t="inlineStr">
        <is>
          <t>30.300,00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=HYPERLINK("https://www.leilaoonline.net/lote/detalhe/19159", "3511")</f>
      </c>
      <c r="B28" s="4" t="s">
        <f>=HYPERLINK("https://www.leilaoonline.net/lote/detalhe/19159", " PAINEL ELÉTRICO, PATR. 201109, UND BARRA CASA BOMBA Pau D`Alho")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=HYPERLINK("https://www.leilaoonline.net/lote/detalhe/19160", "3512")</f>
      </c>
      <c r="B29" s="4" t="s">
        <f>=HYPERLINK("https://www.leilaoonline.net/lote/detalhe/19160", " 28 PEÇAS INOX (CONEXÕES,TUBOS), S/FR UND BARRA CASA BOMBA PAU D`ALHO")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=HYPERLINK("https://www.leilaoonline.net/lote/detalhe/19156", "3513")</f>
      </c>
      <c r="B30" s="4" t="s">
        <f>=HYPERLINK("https://www.leilaoonline.net/lote/detalhe/19156", " CONEXÕES, ABRAÇADEIRAS DE ALUMÍNIO, 2 BOMBAS PATR.56614/99012, 4 VALVULAS E PARTES, UND BARRA CASA BOMBA PAU D`ALHO")</f>
      </c>
      <c r="C30" s="4" t="inlineStr">
        <is>
          <t>Vendido</t>
        </is>
      </c>
      <c r="D30" s="4" t="inlineStr">
        <is>
          <t>72</t>
        </is>
      </c>
      <c r="E30" s="5" t="inlineStr">
        <is>
          <t>12.450,00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=HYPERLINK("https://www.leilaoonline.net/lote/detalhe/19161", "3514")</f>
      </c>
      <c r="B31" s="4" t="s">
        <f>=HYPERLINK("https://www.leilaoonline.net/lote/detalhe/19161", " 2 FOLHA DE PORTA BLINDEX E 20 PEÇAS DE VIDRO E PARTES DE MONTAGEM EM ALUMINIO, UND BARRA CASA BOMBA PAU D`ALHO")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=HYPERLINK("https://www.leilaoonline.net/lote/detalhe/19241", "3515")</f>
      </c>
      <c r="B32" s="4" t="s">
        <f>=HYPERLINK("https://www.leilaoonline.net/lote/detalhe/19241", "1 CADEIRA DE DENTISTA AZUL, 1 BALANÇA DE 150 KG FILIZOLA, 3 LAMPADAS E 5 MACAS, S/FR, UND BARRA")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=HYPERLINK("https://www.leilaoonline.net/lote/detalhe/19242", "3516")</f>
      </c>
      <c r="B33" s="4" t="s">
        <f>=HYPERLINK("https://www.leilaoonline.net/lote/detalhe/19242", "DIVERSOS MATERIAL PARA RESTAURANTE, 1 CAMARA FRIA, 6 BALCÕES/CUBA, 1 BALCÃO DE SALADA, S/FR, UND BARRA")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=HYPERLINK("https://www.leilaoonline.net/lote/detalhe/19243", "3517")</f>
      </c>
      <c r="B34" s="4" t="s">
        <f>=HYPERLINK("https://www.leilaoonline.net/lote/detalhe/19243", "SUCATA DE INFORMÁTICA DIVERSAS, S/FR, UND BARRA")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=HYPERLINK("https://www.leilaoonline.net/lote/detalhe/19244", "3518")</f>
      </c>
      <c r="B35" s="4" t="s">
        <f>=HYPERLINK("https://www.leilaoonline.net/lote/detalhe/19244", "DIVERSOS MÓVEIS - BEBEDOURO, AR CONDICIONADO, FOGÃO, MAQ. LAVAR E OUTROS, S/FR, UND BARRA")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=HYPERLINK("https://www.leilaoonline.net/lote/detalhe/19345", "3519")</f>
      </c>
      <c r="B36" s="4" t="s">
        <f>=HYPERLINK("https://www.leilaoonline.net/lote/detalhe/19345", "49 PNEUS USADOS, S/FR, UND BARRA  - MEDIDAS VEJA DESCRITIVO DE ITENS")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=HYPERLINK("https://www.leilaoonline.net/lote/detalhe/19251", "4730")</f>
      </c>
      <c r="B37" s="4" t="s">
        <f>=HYPERLINK("https://www.leilaoonline.net/lote/detalhe/19251", " CARRETA SERVIÇOS DIVERSOS, FR1908, UND PARAÍSO")</f>
      </c>
      <c r="C37" s="4" t="inlineStr">
        <is>
          <t>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=HYPERLINK("https://www.leilaoonline.net/lote/detalhe/19340", "4789")</f>
      </c>
      <c r="B38" s="4" t="s">
        <f>=HYPERLINK("https://www.leilaoonline.net/lote/detalhe/19340", "EMPILHADEIRA HYSTER, ANO 2006, FR390020, (SEM BOTIJÃO), UND PARAÍSO")</f>
      </c>
      <c r="C38" s="4" t="inlineStr">
        <is>
          <t>Vendido</t>
        </is>
      </c>
      <c r="D38" s="4" t="inlineStr">
        <is>
          <t>115</t>
        </is>
      </c>
      <c r="E38" s="5" t="inlineStr">
        <is>
          <t>35.800,00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=HYPERLINK("https://www.leilaoonline.net/lote/detalhe/19476", "4791")</f>
      </c>
      <c r="B39" s="4" t="s">
        <f>=HYPERLINK("https://www.leilaoonline.net/lote/detalhe/19476", "1 PNEU Nokian Countri King, Nº Fogo: 52333, Modelo: 650/50R 22.5 Dot: 4812, SÉrie: 20, UND BROTAS")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=HYPERLINK("https://www.leilaoonline.net/lote/detalhe/19254", "5640")</f>
      </c>
      <c r="B40" s="4" t="s">
        <f>=HYPERLINK("https://www.leilaoonline.net/lote/detalhe/19254", "TELHAS FRANCESAS, PISOS DE CIMENTO E TIJOLOS, UND SANTA CANDIDA")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=HYPERLINK("https://www.leilaoonline.net/lote/detalhe/19311", "11539")</f>
      </c>
      <c r="B41" s="4" t="s">
        <f>=HYPERLINK("https://www.leilaoonline.net/lote/detalhe/19311", " CAMINHÃO VW/15.180 EURO3 WORKER COMBOIO, 6 CILINDROS, 2008/2009, FR40203/42340, PLACA EAM8481, UND SERRA ")</f>
      </c>
      <c r="C41" s="4" t="inlineStr">
        <is>
          <t>Vendido</t>
        </is>
      </c>
      <c r="D41" s="4" t="inlineStr">
        <is>
          <t>140</t>
        </is>
      </c>
      <c r="E41" s="5" t="inlineStr">
        <is>
          <t>47.900,00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=HYPERLINK("https://www.leilaoonline.net/lote/detalhe/19276", "11646")</f>
      </c>
      <c r="B42" s="4" t="s">
        <f>=HYPERLINK("https://www.leilaoonline.net/lote/detalhe/19276", " CARRETA DE TORTA, SOLLUS, FR122281, UND SERRA")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=HYPERLINK("https://www.leilaoonline.net/lote/detalhe/19274", "11648")</f>
      </c>
      <c r="B43" s="4" t="s">
        <f>=HYPERLINK("https://www.leilaoonline.net/lote/detalhe/19274", " DOLLY GOYDO,FR10266, (SEM DOCUMENTO), UND SERRA")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=HYPERLINK("https://www.leilaoonline.net/lote/detalhe/19275", "11651")</f>
      </c>
      <c r="B44" s="4" t="s">
        <f>=HYPERLINK("https://www.leilaoonline.net/lote/detalhe/19275", " CAIXOTE DE TRANSBORDO SANTAL 12T, FR38336, ( APENAS O CAIXOTE), UND SERRA")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=HYPERLINK("https://www.leilaoonline.net/lote/detalhe/19321", "11657")</f>
      </c>
      <c r="B45" s="4" t="s">
        <f>=HYPERLINK("https://www.leilaoonline.net/lote/detalhe/19321", " TRATOR JONH DEERE 5403 4X4 TURBO, 2007 .FR360652, UND. SERRA")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32.500,00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=HYPERLINK("https://www.leilaoonline.net/lote/detalhe/19324", "11658")</f>
      </c>
      <c r="B46" s="4" t="s">
        <f>=HYPERLINK("https://www.leilaoonline.net/lote/detalhe/19324", " MOTO BOMBA OM 352, FR128062, UND SERRA 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=HYPERLINK("https://www.leilaoonline.net/lote/detalhe/19322", "11659")</f>
      </c>
      <c r="B47" s="4" t="s">
        <f>=HYPERLINK("https://www.leilaoonline.net/lote/detalhe/19322", " MOTO BOMBA OM 352, FR117067 ,UND SERRA ")</f>
      </c>
      <c r="C47" s="4" t="inlineStr">
        <is>
          <t>Vendido</t>
        </is>
      </c>
      <c r="D47" s="4" t="inlineStr">
        <is>
          <t>31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=HYPERLINK("https://www.leilaoonline.net/lote/detalhe/19328", "11660")</f>
      </c>
      <c r="B48" s="4" t="s">
        <f>=HYPERLINK("https://www.leilaoonline.net/lote/detalhe/19328", " TANQUE DE FIBRA 20.000 lts  APROX., S/FR, UND SERRA ")</f>
      </c>
      <c r="C48" s="4" t="inlineStr">
        <is>
          <t>Vendido</t>
        </is>
      </c>
      <c r="D48" s="4" t="inlineStr">
        <is>
          <t>90</t>
        </is>
      </c>
      <c r="E48" s="5" t="inlineStr">
        <is>
          <t>16.900,00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=HYPERLINK("https://www.leilaoonline.net/lote/detalhe/19326", "11661")</f>
      </c>
      <c r="B49" s="4" t="s">
        <f>=HYPERLINK("https://www.leilaoonline.net/lote/detalhe/19326", " CARROCERIA COMBOIO TRUCK , S/FR, UND SERRA 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=HYPERLINK("https://www.leilaoonline.net/lote/detalhe/19323", "11662")</f>
      </c>
      <c r="B50" s="4" t="s">
        <f>=HYPERLINK("https://www.leilaoonline.net/lote/detalhe/19323", " TANQUE DE FIBRA  10.000 lts, S/FR, UND SERRA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7.750,00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=HYPERLINK("https://www.leilaoonline.net/lote/detalhe/19312", "11663")</f>
      </c>
      <c r="B51" s="4" t="s">
        <f>=HYPERLINK("https://www.leilaoonline.net/lote/detalhe/19312", "TRATOR VALTRA BH 210 I, 4X4, ANO 2014, FR88191, UND SERRA")</f>
      </c>
      <c r="C51" s="4" t="inlineStr">
        <is>
          <t>Não vendido</t>
        </is>
      </c>
      <c r="D51" s="4" t="inlineStr">
        <is>
          <t>191</t>
        </is>
      </c>
      <c r="E51" s="5" t="inlineStr">
        <is>
          <t>91.500,00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=HYPERLINK("https://www.leilaoonline.net/lote/detalhe/19313", "11664")</f>
      </c>
      <c r="B52" s="4" t="s">
        <f>=HYPERLINK("https://www.leilaoonline.net/lote/detalhe/19313", "TRATOR VALTRA BH 210 I, 4X4, ANO 2015, FR188944, UND SERRA")</f>
      </c>
      <c r="C52" s="4" t="inlineStr">
        <is>
          <t>Não vendido</t>
        </is>
      </c>
      <c r="D52" s="4" t="inlineStr">
        <is>
          <t>231</t>
        </is>
      </c>
      <c r="E52" s="5" t="inlineStr">
        <is>
          <t>100.250,00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=HYPERLINK("https://www.leilaoonline.net/lote/detalhe/19314", "11665")</f>
      </c>
      <c r="B53" s="4" t="s">
        <f>=HYPERLINK("https://www.leilaoonline.net/lote/detalhe/19314", "TRATOR VALTRA BH 210 I, 4X4, ANO 2014, FR88144, UND SERRA")</f>
      </c>
      <c r="C53" s="4" t="inlineStr">
        <is>
          <t>Não vendido</t>
        </is>
      </c>
      <c r="D53" s="4" t="inlineStr">
        <is>
          <t>247</t>
        </is>
      </c>
      <c r="E53" s="5" t="inlineStr">
        <is>
          <t>91.000,00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=HYPERLINK("https://www.leilaoonline.net/lote/detalhe/19315", "11666")</f>
      </c>
      <c r="B54" s="4" t="s">
        <f>=HYPERLINK("https://www.leilaoonline.net/lote/detalhe/19315", "TRATOR VALTRA BH 210 I, 4X4, ANO 2014, FR88148,  UND SERRA")</f>
      </c>
      <c r="C54" s="4" t="inlineStr">
        <is>
          <t>Não vendido</t>
        </is>
      </c>
      <c r="D54" s="4" t="inlineStr">
        <is>
          <t>242</t>
        </is>
      </c>
      <c r="E54" s="5" t="inlineStr">
        <is>
          <t>92.250,00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=HYPERLINK("https://www.leilaoonline.net/lote/detalhe/19329", "11668")</f>
      </c>
      <c r="B55" s="4" t="s">
        <f>=HYPERLINK("https://www.leilaoonline.net/lote/detalhe/19329", " CADEIRA ODONTOLÓGICA DABI MODELO CROMA, COMPRESSOR DE AR, ULTRASONIC RX, S/FR, UND SERRA 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=HYPERLINK("https://www.leilaoonline.net/lote/detalhe/19343", "12301")</f>
      </c>
      <c r="B56" s="4" t="s">
        <f>=HYPERLINK("https://www.leilaoonline.net/lote/detalhe/19343", "1 CADEIRA DENTISTA, 1 ESTUFA, 1 CX REVELADORA E 2 COMPRESSORES, S/FR, UND JUNQUEIRA")</f>
      </c>
      <c r="C56" s="4" t="inlineStr">
        <is>
          <t>Vendido</t>
        </is>
      </c>
      <c r="D56" s="4" t="inlineStr">
        <is>
          <t>34</t>
        </is>
      </c>
      <c r="E56" s="5" t="inlineStr">
        <is>
          <t>3.700,00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=HYPERLINK("https://www.leilaoonline.net/lote/detalhe/19344", "12302")</f>
      </c>
      <c r="B57" s="4" t="s">
        <f>=HYPERLINK("https://www.leilaoonline.net/lote/detalhe/19344", "1 MEDIDOR DE NÍVEL MDM 200 MT E 1 CORTADOR DE GRAMA, FR107191, UND JUNQUEIRA")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3.600,00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=HYPERLINK("https://www.leilaoonline.net/lote/detalhe/19279", "13015")</f>
      </c>
      <c r="B58" s="4" t="s">
        <f>=HYPERLINK("https://www.leilaoonline.net/lote/detalhe/19279", " CARRETA ABRIGO FRAB. PRÓPRIA, FR361999, UND ZANIN")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=HYPERLINK("https://www.leilaoonline.net/lote/detalhe/19327", "13031")</f>
      </c>
      <c r="B59" s="4" t="s">
        <f>=HYPERLINK("https://www.leilaoonline.net/lote/detalhe/19327", " ONIBUS M.BENZ/OF 1620, 1995, PLACA HQR7093,  FR360331, UND ZANIN 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=HYPERLINK("https://www.leilaoonline.net/lote/detalhe/19319", "13032")</f>
      </c>
      <c r="B60" s="4" t="s">
        <f>=HYPERLINK("https://www.leilaoonline.net/lote/detalhe/19319", " 50 COTAS VAZIAS DE EXTINTOR DIVERSOS, APROX. S/FR, UND ZANIN")</f>
      </c>
      <c r="C60" s="4" t="inlineStr">
        <is>
          <t>Vendido</t>
        </is>
      </c>
      <c r="D60" s="4" t="inlineStr">
        <is>
          <t>16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=HYPERLINK("https://www.leilaoonline.net/lote/detalhe/19317", "13033")</f>
      </c>
      <c r="B61" s="4" t="s">
        <f>=HYPERLINK("https://www.leilaoonline.net/lote/detalhe/19317", " 1 FREEZER , 1 BEBEDOURO, S/F, UND. ZANIN")</f>
      </c>
      <c r="C61" s="4" t="inlineStr">
        <is>
          <t>Vendido</t>
        </is>
      </c>
      <c r="D61" s="4" t="inlineStr">
        <is>
          <t>9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=HYPERLINK("https://www.leilaoonline.net/lote/detalhe/19318", "13034")</f>
      </c>
      <c r="B62" s="4" t="s">
        <f>=HYPERLINK("https://www.leilaoonline.net/lote/detalhe/19318", " 2 FRIGOBAR, 1 PHMETRO, S/FR, UND. ZANIN")</f>
      </c>
      <c r="C62" s="4" t="inlineStr">
        <is>
          <t>Vendido</t>
        </is>
      </c>
      <c r="D62" s="4" t="inlineStr">
        <is>
          <t>9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=HYPERLINK("https://www.leilaoonline.net/lote/detalhe/19332", "13035")</f>
      </c>
      <c r="B63" s="4" t="s">
        <f>=HYPERLINK("https://www.leilaoonline.net/lote/detalhe/19332", " PICADOR CANA C/ REDUTORES, PESO APROX. 8000 KILOS (VENDA POR KG.)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0,72</t>
        </is>
      </c>
      <c r="F63" s="4" t="inlineStr">
        <is>
          <t>0.02</t>
        </is>
      </c>
    </row>
    <row collapsed="false" customFormat="false" customHeight="false" hidden="false" ht="12.1" outlineLevel="0" r="64">
      <c r="A64" s="5" t="s">
        <f>=HYPERLINK("https://www.leilaoonline.net/lote/detalhe/19325", "13036")</f>
      </c>
      <c r="B64" s="4" t="s">
        <f>=HYPERLINK("https://www.leilaoonline.net/lote/detalhe/19325", " SUCATA TUBOS DE VINHAÇA, CAPO DE COLHEDORA APROX. 15 unds., COBERTURAS TORRE DE RESFRIAMENTO, S/FR, UND ZANIN ")</f>
      </c>
      <c r="C64" s="4" t="inlineStr">
        <is>
          <t>Vendido</t>
        </is>
      </c>
      <c r="D64" s="4" t="inlineStr">
        <is>
          <t>5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=HYPERLINK("https://www.leilaoonline.net/lote/detalhe/19320", "13037")</f>
      </c>
      <c r="B65" s="4" t="s">
        <f>=HYPERLINK("https://www.leilaoonline.net/lote/detalhe/19320", "1 MOTOR ELÉTRICO, 75 CV WEG TRIFÁSICO , UND ZANIN 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=HYPERLINK("https://www.leilaoonline.net/lote/detalhe/19330", "13038")</f>
      </c>
      <c r="B66" s="4" t="s">
        <f>=HYPERLINK("https://www.leilaoonline.net/lote/detalhe/19330", " MOTORES DIVERSOS,  APROX. 58 UNDS, S/FR, UND ZANIN")</f>
      </c>
      <c r="C66" s="4" t="inlineStr">
        <is>
          <t>Não vendido</t>
        </is>
      </c>
      <c r="D66" s="4" t="inlineStr">
        <is>
          <t>86</t>
        </is>
      </c>
      <c r="E66" s="5" t="inlineStr">
        <is>
          <t>17.450,00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=HYPERLINK("https://www.leilaoonline.net/lote/detalhe/19331", "13039")</f>
      </c>
      <c r="B67" s="4" t="s">
        <f>=HYPERLINK("https://www.leilaoonline.net/lote/detalhe/19331", " 40 TUBOS DIVERSOS, C/ APROX. 6,00 M. CUMPRIMENTO, UND. ZANIN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=HYPERLINK("https://www.leilaoonline.net/lote/detalhe/19341", "13040")</f>
      </c>
      <c r="B68" s="4" t="s">
        <f>=HYPERLINK("https://www.leilaoonline.net/lote/detalhe/19341", "2 CAPOTAS DE VW/SAVEIRO, S/FR,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=HYPERLINK("https://www.leilaoonline.net/lote/detalhe/19342", "13041")</f>
      </c>
      <c r="B69" s="4" t="s">
        <f>=HYPERLINK("https://www.leilaoonline.net/lote/detalhe/19342", "2 BANCADA DE SERVIÇO SEM MONTAR, S/FR, UND ZANIN")</f>
      </c>
      <c r="C69" s="4" t="inlineStr">
        <is>
          <t>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=HYPERLINK("https://www.leilaoonline.net/lote/detalhe/19273", "14001")</f>
      </c>
      <c r="B70" s="4" t="s">
        <f>=HYPERLINK("https://www.leilaoonline.net/lote/detalhe/19273", "R/GUERRA AG CV 8,20 M, ANO 2009, FR82612, PLACA DXX0388, UND ZANNIN")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=HYPERLINK("https://www.leilaoonline.net/lote/detalhe/19280", "15316")</f>
      </c>
      <c r="B71" s="4" t="s">
        <f>=HYPERLINK("https://www.leilaoonline.net/lote/detalhe/19280", " CARRETA DISTRIBUIDORA DE CALCAREO, FR122309, UND BONFIM")</f>
      </c>
      <c r="C71" s="4" t="inlineStr">
        <is>
          <t>Não vendido</t>
        </is>
      </c>
      <c r="D71" s="4" t="inlineStr">
        <is>
          <t>32</t>
        </is>
      </c>
      <c r="E71" s="5" t="inlineStr">
        <is>
          <t>5.700,00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=HYPERLINK("https://www.leilaoonline.net/lote/detalhe/19298", "15335")</f>
      </c>
      <c r="B72" s="4" t="s">
        <f>=HYPERLINK("https://www.leilaoonline.net/lote/detalhe/19298", " TANQUE DE FIBRA DE VIDRO 15.000 LTS, UND. BONFIM")</f>
      </c>
      <c r="C72" s="4" t="inlineStr">
        <is>
          <t>Vendido</t>
        </is>
      </c>
      <c r="D72" s="4" t="inlineStr">
        <is>
          <t>52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=HYPERLINK("https://www.leilaoonline.net/lote/detalhe/19299", "15336")</f>
      </c>
      <c r="B73" s="4" t="s">
        <f>=HYPERLINK("https://www.leilaoonline.net/lote/detalhe/19299", " 18 TALISCA DE ESTEIRA, S/FR, UND BONFIM")</f>
      </c>
      <c r="C73" s="4" t="inlineStr">
        <is>
          <t>Vendido</t>
        </is>
      </c>
      <c r="D73" s="4" t="inlineStr">
        <is>
          <t>19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=HYPERLINK("https://www.leilaoonline.net/lote/detalhe/19291", "15337")</f>
      </c>
      <c r="B74" s="4" t="s">
        <f>=HYPERLINK("https://www.leilaoonline.net/lote/detalhe/19291", " 2 EIXO DE MOENDA, APROX. 10 TON. (VENDA POR KG) S/FR, UND BONFIM 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1,00</t>
        </is>
      </c>
      <c r="F74" s="4" t="inlineStr">
        <is>
          <t>0.02</t>
        </is>
      </c>
    </row>
    <row collapsed="false" customFormat="false" customHeight="false" hidden="false" ht="12.1" outlineLevel="0" r="75">
      <c r="A75" s="5" t="s">
        <f>=HYPERLINK("https://www.leilaoonline.net/lote/detalhe/19292", "15338")</f>
      </c>
      <c r="B75" s="4" t="s">
        <f>=HYPERLINK("https://www.leilaoonline.net/lote/detalhe/19292", " 3 DESFIBRADOR, S/FR, UND BONFIM 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=HYPERLINK("https://www.leilaoonline.net/lote/detalhe/19302", "15339")</f>
      </c>
      <c r="B76" s="4" t="s">
        <f>=HYPERLINK("https://www.leilaoonline.net/lote/detalhe/19302", " ENGRENAGEM DE MOENDA ( 2 unidades) S/FR, UND BONFIM")</f>
      </c>
      <c r="C76" s="4" t="inlineStr">
        <is>
          <t>Vendido</t>
        </is>
      </c>
      <c r="D76" s="4" t="inlineStr">
        <is>
          <t>18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=HYPERLINK("https://www.leilaoonline.net/lote/detalhe/19296", "15340")</f>
      </c>
      <c r="B77" s="4" t="s">
        <f>=HYPERLINK("https://www.leilaoonline.net/lote/detalhe/19296", " 22 PENTES DIVERSOS, S/FR, UND BONFIM")</f>
      </c>
      <c r="C77" s="4" t="inlineStr">
        <is>
          <t>Vendido</t>
        </is>
      </c>
      <c r="D77" s="4" t="inlineStr">
        <is>
          <t>11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=HYPERLINK("https://www.leilaoonline.net/lote/detalhe/19305", "15341")</f>
      </c>
      <c r="B78" s="4" t="s">
        <f>=HYPERLINK("https://www.leilaoonline.net/lote/detalhe/19305", " 3 TANQUES DE FIBRA DE VIDRO-( 2 DE 20.000LTS,  E 1 DE 1.500 lts, UND BONFIM")</f>
      </c>
      <c r="C78" s="4" t="inlineStr">
        <is>
          <t>Vendido</t>
        </is>
      </c>
      <c r="D78" s="4" t="inlineStr">
        <is>
          <t>73</t>
        </is>
      </c>
      <c r="E78" s="5" t="inlineStr">
        <is>
          <t>13.100,00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=HYPERLINK("https://www.leilaoonline.net/lote/detalhe/19304", "15342")</f>
      </c>
      <c r="B79" s="4" t="s">
        <f>=HYPERLINK("https://www.leilaoonline.net/lote/detalhe/19304", " PARTE DA COLUNA LAVADOR GASES, S/FR, UND BONFIM")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=HYPERLINK("https://www.leilaoonline.net/lote/detalhe/19294", "15343")</f>
      </c>
      <c r="B80" s="4" t="s">
        <f>=HYPERLINK("https://www.leilaoonline.net/lote/detalhe/19294", " SUCATA DE FIBRA DE VIDRO DIVERSAS, S/FR, UND BONFIM")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=HYPERLINK("https://www.leilaoonline.net/lote/detalhe/19295", "15344")</f>
      </c>
      <c r="B81" s="4" t="s">
        <f>=HYPERLINK("https://www.leilaoonline.net/lote/detalhe/19295", " LONA PRETA PARA ESTEIRA - 50 MTS APROOX., SF,  LOC. UND. BONFIM")</f>
      </c>
      <c r="C81" s="4" t="inlineStr">
        <is>
          <t>Vendido</t>
        </is>
      </c>
      <c r="D81" s="4" t="inlineStr">
        <is>
          <t>49</t>
        </is>
      </c>
      <c r="E81" s="5" t="inlineStr">
        <is>
          <t>3.050,00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=HYPERLINK("https://www.leilaoonline.net/lote/detalhe/19301", "15345")</f>
      </c>
      <c r="B82" s="4" t="s">
        <f>=HYPERLINK("https://www.leilaoonline.net/lote/detalhe/19301", " PEÇAS DIVERSAS AÇO CARBONO - APROX. 7000 kilos, ( VENDA POR KG), S/FR, UND BONFIM")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0,72</t>
        </is>
      </c>
      <c r="F82" s="4" t="inlineStr">
        <is>
          <t>0.02</t>
        </is>
      </c>
    </row>
    <row collapsed="false" customFormat="false" customHeight="false" hidden="false" ht="12.1" outlineLevel="0" r="83">
      <c r="A83" s="5" t="s">
        <f>=HYPERLINK("https://www.leilaoonline.net/lote/detalhe/19309", "15346")</f>
      </c>
      <c r="B83" s="4" t="s">
        <f>=HYPERLINK("https://www.leilaoonline.net/lote/detalhe/19309", "1 TANQUE CILÍNDRICO, DIM. 1600MM, S/FR, UND BONFIM")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=HYPERLINK("https://www.leilaoonline.net/lote/detalhe/19307", "15347")</f>
      </c>
      <c r="B84" s="4" t="s">
        <f>=HYPERLINK("https://www.leilaoonline.net/lote/detalhe/19307", "1 TANQUE CILÍNDRICO, DIM. 1600MM, S/FR, UND BONFIM")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=HYPERLINK("https://www.leilaoonline.net/lote/detalhe/19308", "15348")</f>
      </c>
      <c r="B85" s="4" t="s">
        <f>=HYPERLINK("https://www.leilaoonline.net/lote/detalhe/19308", "1 TANQUE CILINDRICO, DIM. 1600MM, SF , LOC. UND. BONFIM")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=HYPERLINK("https://www.leilaoonline.net/lote/detalhe/19303", "15349")</f>
      </c>
      <c r="B86" s="4" t="s">
        <f>=HYPERLINK("https://www.leilaoonline.net/lote/detalhe/19303", "1 TANQUE CILÍNDRICO, S/FR, UND BONFIM")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=HYPERLINK("https://www.leilaoonline.net/lote/detalhe/19310", "15350")</f>
      </c>
      <c r="B87" s="4" t="s">
        <f>=HYPERLINK("https://www.leilaoonline.net/lote/detalhe/19310", "1 TANQUE CILÍNDRICO, DIM.1800MM,  S/FR, UND BONFIM")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950,00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=HYPERLINK("https://www.leilaoonline.net/lote/detalhe/19306", "15351")</f>
      </c>
      <c r="B88" s="4" t="s">
        <f>=HYPERLINK("https://www.leilaoonline.net/lote/detalhe/19306", "1 TANQUE CILÍNDRICO, DIM. 1800MM, S/FR, UND BONFIM")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=HYPERLINK("https://www.leilaoonline.net/lote/detalhe/19297", "15353")</f>
      </c>
      <c r="B89" s="4" t="s">
        <f>=HYPERLINK("https://www.leilaoonline.net/lote/detalhe/19297", " MOTO BOMBA, FR119042, UND BONFIM")</f>
      </c>
      <c r="C89" s="4" t="inlineStr">
        <is>
          <t>Não vendido</t>
        </is>
      </c>
      <c r="D89" s="4" t="inlineStr">
        <is>
          <t>18</t>
        </is>
      </c>
      <c r="E89" s="5" t="inlineStr">
        <is>
          <t>5.050,00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=HYPERLINK("https://www.leilaoonline.net/lote/detalhe/19290", "16000")</f>
      </c>
      <c r="B90" s="4" t="s">
        <f>=HYPERLINK("https://www.leilaoonline.net/lote/detalhe/19290", "MÓVEIS E UTENSÍLIOS EM GERAL S/F - UND S. HELENA ")</f>
      </c>
      <c r="C90" s="4" t="inlineStr">
        <is>
          <t>Vendido</t>
        </is>
      </c>
      <c r="D90" s="4" t="inlineStr">
        <is>
          <t>8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=HYPERLINK("https://www.leilaoonline.net/lote/detalhe/19245", "16077")</f>
      </c>
      <c r="B91" s="4" t="s">
        <f>=HYPERLINK("https://www.leilaoonline.net/lote/detalhe/19245", "1 VENTILADOR E 1 EXAUSTOR, PATR. 207991/208215, UND S. HELENA")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=HYPERLINK("https://www.leilaoonline.net/lote/detalhe/19285", "20011")</f>
      </c>
      <c r="B92" s="4" t="s">
        <f>=HYPERLINK("https://www.leilaoonline.net/lote/detalhe/19285", "145 PLACAS DE FILTER PLATES, POLIPROPILENO, S/FR, UND COSTA PINTO")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=HYPERLINK("https://www.leilaoonline.net/lote/detalhe/19263", "20012")</f>
      </c>
      <c r="B93" s="4" t="s">
        <f>=HYPERLINK("https://www.leilaoonline.net/lote/detalhe/19263", " 195 - TELA FILTR PREN, S/FR, UND COSTA PINTO")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=HYPERLINK("https://www.leilaoonline.net/lote/detalhe/19264", "20013")</f>
      </c>
      <c r="B94" s="4" t="s">
        <f>=HYPERLINK("https://www.leilaoonline.net/lote/detalhe/19264", " 2 - JUNTA EXP CR FL 42" 305MM, S/FR, UND COSTA PINTO")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=HYPERLINK("https://www.leilaoonline.net/lote/detalhe/19265", "20014")</f>
      </c>
      <c r="B95" s="4" t="s">
        <f>=HYPERLINK("https://www.leilaoonline.net/lote/detalhe/19265", " 30 - RETENTOR TURCON T05HM, S/FR,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=HYPERLINK("https://www.leilaoonline.net/lote/detalhe/19266", "20015")</f>
      </c>
      <c r="B96" s="4" t="s">
        <f>=HYPERLINK("https://www.leilaoonline.net/lote/detalhe/19266", " 19 - ELEMENTO FILTR IND TELA,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=HYPERLINK("https://www.leilaoonline.net/lote/detalhe/19267", "20016")</f>
      </c>
      <c r="B97" s="4" t="s">
        <f>=HYPERLINK("https://www.leilaoonline.net/lote/detalhe/19267", " 10 - MOTORES ELÉTRICOS E 1 VARIADOR, PATR. 164889/057195/067226/056116, S/FR, UND COSTA PINTO")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=HYPERLINK("https://www.leilaoonline.net/lote/detalhe/19283", "21026")</f>
      </c>
      <c r="B98" s="4" t="s">
        <f>=HYPERLINK("https://www.leilaoonline.net/lote/detalhe/19283", " CARROCERIA CANA INTEIRA MARCA BACHIEGA, FR65034, UND RAFARD")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6.150,00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=HYPERLINK("https://www.leilaoonline.net/lote/detalhe/19282", "21027")</f>
      </c>
      <c r="B99" s="4" t="s">
        <f>=HYPERLINK("https://www.leilaoonline.net/lote/detalhe/19282", " CARROCERIA CANA INTEIRA MARCA BACHIEGA, FR65032, UND RAFARD")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5.250,00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=HYPERLINK("https://www.leilaoonline.net/lote/detalhe/19261", "21059")</f>
      </c>
      <c r="B100" s="4" t="s">
        <f>=HYPERLINK("https://www.leilaoonline.net/lote/detalhe/19261", " DIVERSOS: BANCADAS, BALÇÕES, MOVEIS E UTENSÍLIOS...., S/FR, UND RAFARD  RAFARD  /SP")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=HYPERLINK("https://www.leilaoonline.net/lote/detalhe/19262", "21062")</f>
      </c>
      <c r="B101" s="4" t="s">
        <f>=HYPERLINK("https://www.leilaoonline.net/lote/detalhe/19262", " DIVERSOS: PEÇAS CAT P/ CAMINHÕES, CARRETAS, IMPLEMENTOS, UND RAFARD  RAFARD  /SP")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=HYPERLINK("https://www.leilaoonline.net/lote/detalhe/19249", "21067")</f>
      </c>
      <c r="B102" s="4" t="s">
        <f>=HYPERLINK("https://www.leilaoonline.net/lote/detalhe/19249", " 40 Toneladas SUCATA DE TUBOS DE INOX FERROSO 430 (lance por kilo)  PESO estimado, UND RAFARD 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62.000,00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=HYPERLINK("https://www.leilaoonline.net/lote/detalhe/19272", "21068")</f>
      </c>
      <c r="B103" s="4" t="s">
        <f>=HYPERLINK("https://www.leilaoonline.net/lote/detalhe/19272", "2 TANQUES P/ MISTURAS 5 FILTROS DE ÁGUA E 3 TANQUES DE PVC, S/FR, UND RAFARD  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2.700,00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=HYPERLINK("https://www.leilaoonline.net/lote/detalhe/19286", "21069")</f>
      </c>
      <c r="B104" s="4" t="s">
        <f>=HYPERLINK("https://www.leilaoonline.net/lote/detalhe/19286",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12</t>
        </is>
      </c>
      <c r="E104" s="5" t="inlineStr">
        <is>
          <t>2.200,00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=HYPERLINK("https://www.leilaoonline.net/lote/detalhe/19287", "21070")</f>
      </c>
      <c r="B105" s="4" t="s">
        <f>=HYPERLINK("https://www.leilaoonline.net/lote/detalhe/19287", "13 ITENS DIVERSOS - PINHÃO ENGRENAGEM - VEJA DESCRITIVO DE ITENS, S/FR, UND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=HYPERLINK("https://www.leilaoonline.net/lote/detalhe/19288", "21071")</f>
      </c>
      <c r="B106" s="4" t="s">
        <f>=HYPERLINK("https://www.leilaoonline.net/lote/detalhe/19288",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=HYPERLINK("https://www.leilaoonline.net/lote/detalhe/19289", "21072")</f>
      </c>
      <c r="B107" s="4" t="s">
        <f>=HYPERLINK("https://www.leilaoonline.net/lote/detalhe/19289", "890 ITENS PEÇAS SCANIA E CAT E OUTROS, VEJA DESCRITIVO DE ITENS, S/FR, UND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1100.00</t>
        </is>
      </c>
    </row>
    <row collapsed="false" customFormat="false" customHeight="false" hidden="false" ht="12.1" outlineLevel="0" r="108">
      <c r="A108" s="5" t="s">
        <f>=HYPERLINK("https://www.leilaoonline.net/lote/detalhe/19173", "21074")</f>
      </c>
      <c r="B108" s="4" t="s">
        <f>=HYPERLINK("https://www.leilaoonline.net/lote/detalhe/19173", " CAMINHÃO VW 15.180 EURO3 WORKER COMBOIO, 2011/2012,PLACA EZW3012,  FR140244/139283, UND RAFARD")</f>
      </c>
      <c r="C108" s="4" t="inlineStr">
        <is>
          <t>Vendido</t>
        </is>
      </c>
      <c r="D108" s="4" t="inlineStr">
        <is>
          <t>248</t>
        </is>
      </c>
      <c r="E108" s="5" t="inlineStr">
        <is>
          <t>112.750,00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=HYPERLINK("https://www.leilaoonline.net/lote/detalhe/19175", "21075")</f>
      </c>
      <c r="B109" s="4" t="s">
        <f>=HYPERLINK("https://www.leilaoonline.net/lote/detalhe/19175", " CAMINHÃO VW 26.220 EURO3 WORKER 6X4 TRANSBORDO, 2010, PLACA EAJ9294, FR98662/96627, UND RAFARD")</f>
      </c>
      <c r="C109" s="4" t="inlineStr">
        <is>
          <t>Não vendido</t>
        </is>
      </c>
      <c r="D109" s="4" t="inlineStr">
        <is>
          <t>85</t>
        </is>
      </c>
      <c r="E109" s="5" t="inlineStr">
        <is>
          <t>63.000,00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=HYPERLINK("https://www.leilaoonline.net/lote/detalhe/19179", "21077")</f>
      </c>
      <c r="B110" s="4" t="s">
        <f>=HYPERLINK("https://www.leilaoonline.net/lote/detalhe/19179", " CARROCERIA TANQUE FIBRA 10 A 12 MIL LTS APROX, FR34049, UND RAFARD")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7.900,00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=HYPERLINK("https://www.leilaoonline.net/lote/detalhe/19177", "21078")</f>
      </c>
      <c r="B111" s="4" t="s">
        <f>=HYPERLINK("https://www.leilaoonline.net/lote/detalhe/19177", " M.BENZ ONIBUS OF1318, 1995, PLACA GRO3181, FR139217, UND RAFARD")</f>
      </c>
      <c r="C111" s="4" t="inlineStr">
        <is>
          <t>Não vendido</t>
        </is>
      </c>
      <c r="D111" s="4" t="inlineStr">
        <is>
          <t>29</t>
        </is>
      </c>
      <c r="E111" s="5" t="inlineStr">
        <is>
          <t>6.450,00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=HYPERLINK("https://www.leilaoonline.net/lote/detalhe/19181", "21079")</f>
      </c>
      <c r="B112" s="4" t="s">
        <f>=HYPERLINK("https://www.leilaoonline.net/lote/detalhe/19181", " DOLLY ANTONINI, FR139680, ( SEM DOCUMENTO) UND RAFARD")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7.550,00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=HYPERLINK("https://www.leilaoonline.net/lote/detalhe/19184", "21080")</f>
      </c>
      <c r="B113" s="4" t="s">
        <f>=HYPERLINK("https://www.leilaoonline.net/lote/detalhe/19184", " 3 ROLOS DE BORRACHAS, S/FR, UND RAFARD")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2.200,00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=HYPERLINK("https://www.leilaoonline.net/lote/detalhe/19183", "21081")</f>
      </c>
      <c r="B114" s="4" t="s">
        <f>=HYPERLINK("https://www.leilaoonline.net/lote/detalhe/19183", " VENTILADOR AIR CLIMA, S/FR, UND RAFARD")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=HYPERLINK("https://www.leilaoonline.net/lote/detalhe/19185", "21082")</f>
      </c>
      <c r="B115" s="4" t="s">
        <f>=HYPERLINK("https://www.leilaoonline.net/lote/detalhe/19185", " CARROCERIA CANA INTEIRA, FR37880, UND RAFARD")</f>
      </c>
      <c r="C115" s="4" t="inlineStr">
        <is>
          <t>Não vendido</t>
        </is>
      </c>
      <c r="D115" s="4" t="inlineStr">
        <is>
          <t>33</t>
        </is>
      </c>
      <c r="E115" s="5" t="inlineStr">
        <is>
          <t>5.950,00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=HYPERLINK("https://www.leilaoonline.net/lote/detalhe/19186", "21083")</f>
      </c>
      <c r="B116" s="4" t="s">
        <f>=HYPERLINK("https://www.leilaoonline.net/lote/detalhe/19186", " CARROCERIA CANA INTEIRA, FR67341, UND RAFARD")</f>
      </c>
      <c r="C116" s="4" t="inlineStr">
        <is>
          <t>Não vendido</t>
        </is>
      </c>
      <c r="D116" s="4" t="inlineStr">
        <is>
          <t>28</t>
        </is>
      </c>
      <c r="E116" s="5" t="inlineStr">
        <is>
          <t>5.350,00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=HYPERLINK("https://www.leilaoonline.net/lote/detalhe/19174", "21084")</f>
      </c>
      <c r="B117" s="4" t="s">
        <f>=HYPERLINK("https://www.leilaoonline.net/lote/detalhe/19174", " CAIXOTE DE CANA PICADA, S/FR, UND RAFARD")</f>
      </c>
      <c r="C117" s="4" t="inlineStr">
        <is>
          <t>Vendido</t>
        </is>
      </c>
      <c r="D117" s="4" t="inlineStr">
        <is>
          <t>18</t>
        </is>
      </c>
      <c r="E117" s="5" t="inlineStr">
        <is>
          <t>4.450,00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=HYPERLINK("https://www.leilaoonline.net/lote/detalhe/19182", "21085")</f>
      </c>
      <c r="B118" s="4" t="s">
        <f>=HYPERLINK("https://www.leilaoonline.net/lote/detalhe/19182", " CARROCERIA (TIPO FUERO GUARDA BAIXA), FR67341, UND RAFARD")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4.450,00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=HYPERLINK("https://www.leilaoonline.net/lote/detalhe/19178", "21086")</f>
      </c>
      <c r="B119" s="4" t="s">
        <f>=HYPERLINK("https://www.leilaoonline.net/lote/detalhe/19178", " TUBOS DE EVAPORAÇÃO E PVC, S/FR, UND RAFARD")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=HYPERLINK("https://www.leilaoonline.net/lote/detalhe/19218", "22010")</f>
      </c>
      <c r="B120" s="4" t="s">
        <f>=HYPERLINK("https://www.leilaoonline.net/lote/detalhe/19218", "IMPLEMENTO SERMAG C/ PISTÃO, ANO 2011, SÉRIE 10004 E 1 GERADOR, FR57521/39063, UND S. HELENA")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=HYPERLINK("https://www.leilaoonline.net/lote/detalhe/19201", "22011")</f>
      </c>
      <c r="B121" s="4" t="s">
        <f>=HYPERLINK("https://www.leilaoonline.net/lote/detalhe/19201", " DISTRIBUIDORA DE ADUBO ORG DAOL5000, FR25437, UND S. HELENA")</f>
      </c>
      <c r="C121" s="4" t="inlineStr">
        <is>
          <t>Não vendido</t>
        </is>
      </c>
      <c r="D121" s="4" t="inlineStr">
        <is>
          <t>66</t>
        </is>
      </c>
      <c r="E121" s="5" t="inlineStr">
        <is>
          <t>10.800,00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=HYPERLINK("https://www.leilaoonline.net/lote/detalhe/19187", "22012")</f>
      </c>
      <c r="B122" s="4" t="s">
        <f>=HYPERLINK("https://www.leilaoonline.net/lote/detalhe/19187", " CARRETA SERV. DIVERSOS, PATR.59163, fr3453, UND S. HELENA")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1.600,00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=HYPERLINK("https://www.leilaoonline.net/lote/detalhe/19206", "22013")</f>
      </c>
      <c r="B123" s="4" t="s">
        <f>=HYPERLINK("https://www.leilaoonline.net/lote/detalhe/19206", " MOTO BOMBA. FR23704, UND S. HELENA")</f>
      </c>
      <c r="C123" s="4" t="inlineStr">
        <is>
          <t>Não vendido</t>
        </is>
      </c>
      <c r="D123" s="4" t="inlineStr">
        <is>
          <t>54</t>
        </is>
      </c>
      <c r="E123" s="5" t="inlineStr">
        <is>
          <t>9.350,00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=HYPERLINK("https://www.leilaoonline.net/lote/detalhe/19197", "22014")</f>
      </c>
      <c r="B124" s="4" t="s">
        <f>=HYPERLINK("https://www.leilaoonline.net/lote/detalhe/19197", " ADUBADEIRA JM3520SH JUMIL, S/FR57303, UND. S. HELENA")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=HYPERLINK("https://www.leilaoonline.net/lote/detalhe/19200", "22015")</f>
      </c>
      <c r="B125" s="4" t="s">
        <f>=HYPERLINK("https://www.leilaoonline.net/lote/detalhe/19200", "  4 TANQUES VERDE DE IMPLEMENTO, S/FR, UND S.HELENA")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=HYPERLINK("https://www.leilaoonline.net/lote/detalhe/19215", "22016")</f>
      </c>
      <c r="B126" s="4" t="s">
        <f>=HYPERLINK("https://www.leilaoonline.net/lote/detalhe/19215", " ROÇADEIRA HIDRÁULICA, FR25701, UND S. HELENA")</f>
      </c>
      <c r="C126" s="4" t="inlineStr">
        <is>
          <t>Vendido</t>
        </is>
      </c>
      <c r="D126" s="4" t="inlineStr">
        <is>
          <t>7</t>
        </is>
      </c>
      <c r="E126" s="5" t="inlineStr">
        <is>
          <t>1.250,00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=HYPERLINK("https://www.leilaoonline.net/lote/detalhe/19202", "22017")</f>
      </c>
      <c r="B127" s="4" t="s">
        <f>=HYPERLINK("https://www.leilaoonline.net/lote/detalhe/19202", " CAMINHÃO VW / 31.320 CNC CM 6X4, ANO 2010, PLACA EFR2601, FR22325, UND S. HELENA")</f>
      </c>
      <c r="C127" s="4" t="inlineStr">
        <is>
          <t>Não vendido</t>
        </is>
      </c>
      <c r="D127" s="4" t="inlineStr">
        <is>
          <t>46</t>
        </is>
      </c>
      <c r="E127" s="5" t="inlineStr">
        <is>
          <t>35.000,00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=HYPERLINK("https://www.leilaoonline.net/lote/detalhe/19212", "22018")</f>
      </c>
      <c r="B128" s="4" t="s">
        <f>=HYPERLINK("https://www.leilaoonline.net/lote/detalhe/19212", " S.REBOQUE SR/RANDON SR CA, ANO 2003, COM (DOLLY SEM DOCUMENTO), PLACA HXU0868, FR112492/22602, UND S. HELENA")</f>
      </c>
      <c r="C128" s="4" t="inlineStr">
        <is>
          <t>Não vendido</t>
        </is>
      </c>
      <c r="D128" s="4" t="inlineStr">
        <is>
          <t>57</t>
        </is>
      </c>
      <c r="E128" s="5" t="inlineStr">
        <is>
          <t>17.750,00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=HYPERLINK("https://www.leilaoonline.net/lote/detalhe/19194", "22019")</f>
      </c>
      <c r="B129" s="4" t="s">
        <f>=HYPERLINK("https://www.leilaoonline.net/lote/detalhe/19194", " TANQUE DE FIBRA, FR57521, UND S. HELENA")</f>
      </c>
      <c r="C129" s="4" t="inlineStr">
        <is>
          <t>Vendido</t>
        </is>
      </c>
      <c r="D129" s="4" t="inlineStr">
        <is>
          <t>23</t>
        </is>
      </c>
      <c r="E129" s="5" t="inlineStr">
        <is>
          <t>5.750,00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=HYPERLINK("https://www.leilaoonline.net/lote/detalhe/19216", "22020")</f>
      </c>
      <c r="B130" s="4" t="s">
        <f>=HYPERLINK("https://www.leilaoonline.net/lote/detalhe/19216", " DOLLY USICAMP, ANO 2009, SEM DOCUMENTO, FR56899, UND S. HELENA")</f>
      </c>
      <c r="C130" s="4" t="inlineStr">
        <is>
          <t>Não vendido</t>
        </is>
      </c>
      <c r="D130" s="4" t="inlineStr">
        <is>
          <t>28</t>
        </is>
      </c>
      <c r="E130" s="5" t="inlineStr">
        <is>
          <t>4.800,00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=HYPERLINK("https://www.leilaoonline.net/lote/detalhe/19210", "22021")</f>
      </c>
      <c r="B131" s="4" t="s">
        <f>=HYPERLINK("https://www.leilaoonline.net/lote/detalhe/19210", " LANCADOR CENTRIF JETSLINGER 150/TH CAP. 150T/H, PATR.60623, IMOB. 234696, UND S. HELENA")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=HYPERLINK("https://www.leilaoonline.net/lote/detalhe/19208", "22022")</f>
      </c>
      <c r="B132" s="4" t="s">
        <f>=HYPERLINK("https://www.leilaoonline.net/lote/detalhe/19208", " TANQUE DE FIBRA TIGRE FIBRA, S/FR, UND S. HELENA")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=HYPERLINK("https://www.leilaoonline.net/lote/detalhe/19196", "22023")</f>
      </c>
      <c r="B133" s="4" t="s">
        <f>=HYPERLINK("https://www.leilaoonline.net/lote/detalhe/19196", " IMPLEMENTO AGRICOLA (TIPO COBRIDOR), FR25609, UND S. HELENA")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=HYPERLINK("https://www.leilaoonline.net/lote/detalhe/19199", "22024")</f>
      </c>
      <c r="B134" s="4" t="s">
        <f>=HYPERLINK("https://www.leilaoonline.net/lote/detalhe/19199", " CARROC.TANQUE COMBATE INC, FR26079, UND S. HELENA")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5.150,00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=HYPERLINK("https://www.leilaoonline.net/lote/detalhe/19192", "22025")</f>
      </c>
      <c r="B135" s="4" t="s">
        <f>=HYPERLINK("https://www.leilaoonline.net/lote/detalhe/19192", " CULTIVADOR, FR25070/25012, UND S. HELENA")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=HYPERLINK("https://www.leilaoonline.net/lote/detalhe/19204", "22026")</f>
      </c>
      <c r="B136" s="4" t="s">
        <f>=HYPERLINK("https://www.leilaoonline.net/lote/detalhe/19204", " 2 ENLEIRADEIRA FABR. PRÓPRIA, FR25207/25200, ( SENDO 1 APENAS O QUADRO), UND S. HELENA 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=HYPERLINK("https://www.leilaoonline.net/lote/detalhe/19198", "22027")</f>
      </c>
      <c r="B137" s="4" t="s">
        <f>=HYPERLINK("https://www.leilaoonline.net/lote/detalhe/19198", " REB/ANTONINI  7,60 M,, ANO 1993, PLACA BIJ3903, FR36034, UND S.HELENA")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=HYPERLINK("https://www.leilaoonline.net/lote/detalhe/19195", "22028")</f>
      </c>
      <c r="B138" s="4" t="s">
        <f>=HYPERLINK("https://www.leilaoonline.net/lote/detalhe/19195", " TANQUE FIBRA VERDE CAP. 8 A 10 MIL LTS, S/FR, UND S. HELENA")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=HYPERLINK("https://www.leilaoonline.net/lote/detalhe/19207", "22029")</f>
      </c>
      <c r="B139" s="4" t="s">
        <f>=HYPERLINK("https://www.leilaoonline.net/lote/detalhe/19207", " TANQUE AÇO E 1 CX. DE FIBRA VERDE, S/FR, UND S.HELENA")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=HYPERLINK("https://www.leilaoonline.net/lote/detalhe/19193", "22030")</f>
      </c>
      <c r="B140" s="4" t="s">
        <f>=HYPERLINK("https://www.leilaoonline.net/lote/detalhe/19193", " CENTRIFUGA PATR.169275, FR173864, UND. S. HELENA")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=HYPERLINK("https://www.leilaoonline.net/lote/detalhe/19188", "22031")</f>
      </c>
      <c r="B141" s="4" t="s">
        <f>=HYPERLINK("https://www.leilaoonline.net/lote/detalhe/19188", " CARRETA TRANS.TUBOS RAESA, FR25429, UND S. HELENA 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=HYPERLINK("https://www.leilaoonline.net/lote/detalhe/19191", "22032")</f>
      </c>
      <c r="B142" s="4" t="s">
        <f>=HYPERLINK("https://www.leilaoonline.net/lote/detalhe/19191", " CARRETA TORTA DE FILTRO, FR25417, UND S. HELENA")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1.350,00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=HYPERLINK("https://www.leilaoonline.net/lote/detalhe/19214", "22033")</f>
      </c>
      <c r="B143" s="4" t="s">
        <f>=HYPERLINK("https://www.leilaoonline.net/lote/detalhe/19214", " CARRETA TORTA DE FILTRO, FR25435, UND S. HELENA")</f>
      </c>
      <c r="C143" s="4" t="inlineStr">
        <is>
          <t>Não vendido</t>
        </is>
      </c>
      <c r="D143" s="4" t="inlineStr">
        <is>
          <t>4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=HYPERLINK("https://www.leilaoonline.net/lote/detalhe/19209", "22034")</f>
      </c>
      <c r="B144" s="4" t="s">
        <f>=HYPERLINK("https://www.leilaoonline.net/lote/detalhe/19209", " CARRETA TORTA DE FILTRO, FR25416, UND S. HELENA")</f>
      </c>
      <c r="C144" s="4" t="inlineStr">
        <is>
          <t>Vendido</t>
        </is>
      </c>
      <c r="D144" s="4" t="inlineStr">
        <is>
          <t>45</t>
        </is>
      </c>
      <c r="E144" s="5" t="inlineStr">
        <is>
          <t>7.350,00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=HYPERLINK("https://www.leilaoonline.net/lote/detalhe/19213", "22035")</f>
      </c>
      <c r="B145" s="4" t="s">
        <f>=HYPERLINK("https://www.leilaoonline.net/lote/detalhe/19213", " CARRETA CALCAREO SOLLUS, FR25308, UND S. HELENA")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1.050,00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=HYPERLINK("https://www.leilaoonline.net/lote/detalhe/19205", "22036")</f>
      </c>
      <c r="B146" s="4" t="s">
        <f>=HYPERLINK("https://www.leilaoonline.net/lote/detalhe/19205", " 2 CULTIVADOR ( 3 E 4 LINHAS), FR25020, S/FR, UND S.HELENA")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=HYPERLINK("https://www.leilaoonline.net/lote/detalhe/19211", "22037")</f>
      </c>
      <c r="B147" s="4" t="s">
        <f>=HYPERLINK("https://www.leilaoonline.net/lote/detalhe/19211", " COBRIDOR 3 LIN DMB. FR139924, UND S. HELENA")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=HYPERLINK("https://www.leilaoonline.net/lote/detalhe/19237", "22038")</f>
      </c>
      <c r="B148" s="4" t="s">
        <f>=HYPERLINK("https://www.leilaoonline.net/lote/detalhe/19237", "IMPLEMENTO ELIMINADOR DE SOQUEIRA DMB 2 LINHAS, FR57258, PATR.55815, UND S. HELENA")</f>
      </c>
      <c r="C148" s="4" t="inlineStr">
        <is>
          <t>Vendido</t>
        </is>
      </c>
      <c r="D148" s="4" t="inlineStr">
        <is>
          <t>19</t>
        </is>
      </c>
      <c r="E148" s="5" t="inlineStr">
        <is>
          <t>3.400,00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=HYPERLINK("https://www.leilaoonline.net/lote/detalhe/19190", "22039")</f>
      </c>
      <c r="B149" s="4" t="s">
        <f>=HYPERLINK("https://www.leilaoonline.net/lote/detalhe/19190", " CARRETA TRANS.TUBOS, FR25442, UND S. HELENA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=HYPERLINK("https://www.leilaoonline.net/lote/detalhe/19203", "22040")</f>
      </c>
      <c r="B150" s="4" t="s">
        <f>=HYPERLINK("https://www.leilaoonline.net/lote/detalhe/19203", " CARRETA TRANSPORTE TUBOS, FR25661, UND S. HELENA ")</f>
      </c>
      <c r="C150" s="4" t="inlineStr">
        <is>
          <t>Não vendido</t>
        </is>
      </c>
      <c r="D150" s="4" t="inlineStr">
        <is>
          <t>3</t>
        </is>
      </c>
      <c r="E150" s="5" t="inlineStr">
        <is>
          <t>850,00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=HYPERLINK("https://www.leilaoonline.net/lote/detalhe/19217", "23011")</f>
      </c>
      <c r="B151" s="4" t="s">
        <f>=HYPERLINK("https://www.leilaoonline.net/lote/detalhe/19217", " VALTRA BH180 4X4, ANO 2004, FR61012, UND S. FRANCICO")</f>
      </c>
      <c r="C151" s="4" t="inlineStr">
        <is>
          <t>Vendido</t>
        </is>
      </c>
      <c r="D151" s="4" t="inlineStr">
        <is>
          <t>60</t>
        </is>
      </c>
      <c r="E151" s="5" t="inlineStr">
        <is>
          <t>41.000,00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=HYPERLINK("https://www.leilaoonline.net/lote/detalhe/19346", "23012")</f>
      </c>
      <c r="B152" s="4" t="s">
        <f>=HYPERLINK("https://www.leilaoonline.net/lote/detalhe/19346", "BORRACHA, S/FR, UND S.FRANCISCO")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=HYPERLINK("https://www.leilaoonline.net/lote/detalhe/19169", "24047")</f>
      </c>
      <c r="B153" s="4" t="s">
        <f>=HYPERLINK("https://www.leilaoonline.net/lote/detalhe/19169", " TRATOR M. FERGUNSSON 297 4X4, FR30040, ANO 1993, UND BOM RETIRO")</f>
      </c>
      <c r="C153" s="4" t="inlineStr">
        <is>
          <t>Vendido</t>
        </is>
      </c>
      <c r="D153" s="4" t="inlineStr">
        <is>
          <t>46</t>
        </is>
      </c>
      <c r="E153" s="5" t="inlineStr">
        <is>
          <t>31.500,00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=HYPERLINK("https://www.leilaoonline.net/lote/detalhe/19165", "24048")</f>
      </c>
      <c r="B154" s="4" t="s">
        <f>=HYPERLINK("https://www.leilaoonline.net/lote/detalhe/19165", " CAMINHÃO SCANIA P124 CB 6X4 NZ 420 CANA INTEIRA, 2000/2001, PLACA DBU4789, FR52883/57519, UND BOM RETIRO")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56.000,00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=HYPERLINK("https://www.leilaoonline.net/lote/detalhe/19171", "24049")</f>
      </c>
      <c r="B155" s="4" t="s">
        <f>=HYPERLINK("https://www.leilaoonline.net/lote/detalhe/19171", " VALTRA BM 110 4X4, ANO 2006, SÉRIE BM114625102, FR139549, UND BOM RETIRO")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42.500,00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=HYPERLINK("https://www.leilaoonline.net/lote/detalhe/19162", "24050")</f>
      </c>
      <c r="B156" s="4" t="s">
        <f>=HYPERLINK("https://www.leilaoonline.net/lote/detalhe/19162", " TRATOR PNEUS VT 1680 4X4,  SÉRIE 1680H00006, ANO 1996, FR50884, UND BOM RETIRO")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=HYPERLINK("https://www.leilaoonline.net/lote/detalhe/19168", "24052")</f>
      </c>
      <c r="B157" s="4" t="s">
        <f>=HYPERLINK("https://www.leilaoonline.net/lote/detalhe/19168", " 1 GRADE NIVELADORA, FR67023, UND BOM RETIRO")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4.100,00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=HYPERLINK("https://www.leilaoonline.net/lote/detalhe/19167", "24053")</f>
      </c>
      <c r="B158" s="4" t="s">
        <f>=HYPERLINK("https://www.leilaoonline.net/lote/detalhe/19167", " GRADE PARA 18 DISCOS -(CONTÉM APENAS 9 DISCOS), FR139840, UND BOM RETIRO")</f>
      </c>
      <c r="C158" s="4" t="inlineStr">
        <is>
          <t>Vendido</t>
        </is>
      </c>
      <c r="D158" s="4" t="inlineStr">
        <is>
          <t>83</t>
        </is>
      </c>
      <c r="E158" s="5" t="inlineStr">
        <is>
          <t>13.050,00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=HYPERLINK("https://www.leilaoonline.net/lote/detalhe/19170", "24054")</f>
      </c>
      <c r="B159" s="4" t="s">
        <f>=HYPERLINK("https://www.leilaoonline.net/lote/detalhe/19170", " 2 GRADE NIVELADORA, FR67090/37076 SENDO 1 COM 28 DISCOS E OUTRA SÓ O QUADRO, UND BOM RETIRO")</f>
      </c>
      <c r="C159" s="4" t="inlineStr">
        <is>
          <t>Vendido</t>
        </is>
      </c>
      <c r="D159" s="4" t="inlineStr">
        <is>
          <t>44</t>
        </is>
      </c>
      <c r="E159" s="5" t="inlineStr">
        <is>
          <t>7.600,00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=HYPERLINK("https://www.leilaoonline.net/lote/detalhe/19172", "24055")</f>
      </c>
      <c r="B160" s="4" t="s">
        <f>=HYPERLINK("https://www.leilaoonline.net/lote/detalhe/19172", " 1 MOTOR, CARDANS, 4 MACACOS JACARE, 2 BANCADAS E DISCOS, VENDA COMO SUCATA, S/FR, UND BOM RETIRO")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1.050,00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=HYPERLINK("https://www.leilaoonline.net/lote/detalhe/19163", "24056")</f>
      </c>
      <c r="B161" s="4" t="s">
        <f>=HYPERLINK("https://www.leilaoonline.net/lote/detalhe/19163",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=HYPERLINK("https://www.leilaoonline.net/lote/detalhe/19166", "24057")</f>
      </c>
      <c r="B162" s="4" t="s">
        <f>=HYPERLINK("https://www.leilaoonline.net/lote/detalhe/19166", " PEÇAS SEM USO (MRO), S/FR, UND BOM RETIRO VEJA DESCRITIVO DE ITENS ( PRATELHEIRAS NÃO FAZ PARTE DO LOTE)")</f>
      </c>
      <c r="C162" s="4" t="inlineStr">
        <is>
          <t>Não vendido</t>
        </is>
      </c>
      <c r="D162" s="4" t="inlineStr">
        <is>
          <t>11</t>
        </is>
      </c>
      <c r="E162" s="5" t="inlineStr">
        <is>
          <t>5.000,00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2026-07-01T18:21:11.00Z</dcterms:created>
  <dc:creator>Tellks Tecnologia</dc:creator>
  <cp:revision>0</cp:revision>
</cp:coreProperties>
</file>