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21.11.2016 - 14:00 Hs. MAQUINAS PESADAS, VEÍCULOS, EQUIPAMENTOS,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21/11/2016 13:59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=HYPERLINK("https://www.leilaoonline.net/lote/detalhe/4625", "003")</f>
      </c>
      <c r="B11" s="4" t="s">
        <f>=HYPERLINK("https://www.leilaoonline.net/lote/detalhe/4625", " 082-1052-2016 - 2 VASOS PRESSÃO 1M3")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950,00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=HYPERLINK("https://www.leilaoonline.net/lote/detalhe/4622", "004")</f>
      </c>
      <c r="B12" s="4" t="s">
        <f>=HYPERLINK("https://www.leilaoonline.net/lote/detalhe/4622", " 082-1053-2016 - 2 BANHEIROS QUIMICO FIBERGLASS")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=HYPERLINK("https://www.leilaoonline.net/lote/detalhe/4626", "005")</f>
      </c>
      <c r="B13" s="4" t="s">
        <f>=HYPERLINK("https://www.leilaoonline.net/lote/detalhe/4626", " BRU_653_2016 - 275 PALETES DE MADEIRA USADOS DIFERENTES MARCAS E MODELOS 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=HYPERLINK("https://www.leilaoonline.net/lote/detalhe/4627", "006")</f>
      </c>
      <c r="B14" s="4" t="s">
        <f>=HYPERLINK("https://www.leilaoonline.net/lote/detalhe/4627", " 082-999-2016 - FILTRO DE ÓLEO DE LOCOMOTIVA 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850,00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=HYPERLINK("https://www.leilaoonline.net/lote/detalhe/4633", "012")</f>
      </c>
      <c r="B15" s="4" t="s">
        <f>=HYPERLINK("https://www.leilaoonline.net/lote/detalhe/4633", " SLS-EQ-005_2016 - LAVADORA KACHER")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=HYPERLINK("https://www.leilaoonline.net/lote/detalhe/4631", "013")</f>
      </c>
      <c r="B16" s="4" t="s">
        <f>=HYPERLINK("https://www.leilaoonline.net/lote/detalhe/4631", " SSG-021-2016 - CONTAINER ESTRUTURA E CHAPA DE ACO TAMANHO 6,00M X 2,30M X 2,50M ")</f>
      </c>
      <c r="C16" s="4" t="inlineStr">
        <is>
          <t>Vendido</t>
        </is>
      </c>
      <c r="D16" s="4" t="inlineStr">
        <is>
          <t>4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=HYPERLINK("https://www.leilaoonline.net/lote/detalhe/4636", "017")</f>
      </c>
      <c r="B17" s="4" t="s">
        <f>=HYPERLINK("https://www.leilaoonline.net/lote/detalhe/4636", " ITA-160-2016 - 3 ARMÁRIOS PARA COZINHA   3 RACKS")</f>
      </c>
      <c r="C17" s="4" t="inlineStr">
        <is>
          <t>Vendido</t>
        </is>
      </c>
      <c r="D17" s="4" t="inlineStr">
        <is>
          <t>4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=HYPERLINK("https://www.leilaoonline.net/lote/detalhe/4638", "018")</f>
      </c>
      <c r="B18" s="4" t="s">
        <f>=HYPERLINK("https://www.leilaoonline.net/lote/detalhe/4638", " ITA-161-2016 - 3 ARMÁRIOS ALTO COM 02 PORTAS   5 ARMARIO ALTO COM DUAS PORTAS E 4 PRATELEIRAS DIVERSOS")</f>
      </c>
      <c r="C18" s="4" t="inlineStr">
        <is>
          <t>Vendido</t>
        </is>
      </c>
      <c r="D18" s="4" t="inlineStr">
        <is>
          <t>8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=HYPERLINK("https://www.leilaoonline.net/lote/detalhe/4637", "019")</f>
      </c>
      <c r="B19" s="4" t="s">
        <f>=HYPERLINK("https://www.leilaoonline.net/lote/detalhe/4637", " ITA-162-2016 - 72 CADEIRAS DIVERSAS")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700,00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=HYPERLINK("https://www.leilaoonline.net/lote/detalhe/4639", "020")</f>
      </c>
      <c r="B20" s="4" t="s">
        <f>=HYPERLINK("https://www.leilaoonline.net/lote/detalhe/4639", " ITA-163-2016 - 18 CADEIRAS DE FERRO")</f>
      </c>
      <c r="C20" s="4" t="inlineStr">
        <is>
          <t>Vendido</t>
        </is>
      </c>
      <c r="D20" s="4" t="inlineStr">
        <is>
          <t>7</t>
        </is>
      </c>
      <c r="E20" s="5" t="inlineStr">
        <is>
          <t>700,00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=HYPERLINK("https://www.leilaoonline.net/lote/detalhe/4635", "021")</f>
      </c>
      <c r="B21" s="4" t="s">
        <f>=HYPERLINK("https://www.leilaoonline.net/lote/detalhe/4635", " ITA-164-2016 - 14 CADEIRAS DE FERRO")</f>
      </c>
      <c r="C21" s="4" t="inlineStr">
        <is>
          <t>Vendido</t>
        </is>
      </c>
      <c r="D21" s="4" t="inlineStr">
        <is>
          <t>9</t>
        </is>
      </c>
      <c r="E21" s="5" t="inlineStr">
        <is>
          <t>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=HYPERLINK("https://www.leilaoonline.net/lote/detalhe/4640", "022")</f>
      </c>
      <c r="B22" s="4" t="s">
        <f>=HYPERLINK("https://www.leilaoonline.net/lote/detalhe/4640", " ITA-165-2016 - CAFETEIRA INDUSTRIAL 9L; ")</f>
      </c>
      <c r="C22" s="4" t="inlineStr">
        <is>
          <t>Vendido</t>
        </is>
      </c>
      <c r="D22" s="4" t="inlineStr">
        <is>
          <t>4</t>
        </is>
      </c>
      <c r="E22" s="5" t="inlineStr">
        <is>
          <t>450,00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=HYPERLINK("https://www.leilaoonline.net/lote/detalhe/4641", "023")</f>
      </c>
      <c r="B23" s="4" t="s">
        <f>=HYPERLINK("https://www.leilaoonline.net/lote/detalhe/4641", " ITA-166-2016 - 2 CALDEIRÕES INDUSTRIAL A GÁS;")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1.200,00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=HYPERLINK("https://www.leilaoonline.net/lote/detalhe/4642", "024")</f>
      </c>
      <c r="B24" s="4" t="s">
        <f>=HYPERLINK("https://www.leilaoonline.net/lote/detalhe/4642", " ITA-167-2016 - 6 FOGÕES DIVERSOS")</f>
      </c>
      <c r="C24" s="4" t="inlineStr">
        <is>
          <t>Vendido</t>
        </is>
      </c>
      <c r="D24" s="4" t="inlineStr">
        <is>
          <t>5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=HYPERLINK("https://www.leilaoonline.net/lote/detalhe/4645", "025")</f>
      </c>
      <c r="B25" s="4" t="s">
        <f>=HYPERLINK("https://www.leilaoonline.net/lote/detalhe/4645", " ITA-168-2016 - 1 FRITADEIRAS BASCULANTE ELETRICA,")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=HYPERLINK("https://www.leilaoonline.net/lote/detalhe/4644", "026")</f>
      </c>
      <c r="B26" s="4" t="s">
        <f>=HYPERLINK("https://www.leilaoonline.net/lote/detalhe/4644", " ITA-169-2016 - GAVETERIROS DIVERSOS SENDO: ")</f>
      </c>
      <c r="C26" s="4" t="inlineStr">
        <is>
          <t>Vendido</t>
        </is>
      </c>
      <c r="D26" s="4" t="inlineStr">
        <is>
          <t>4</t>
        </is>
      </c>
      <c r="E26" s="5" t="inlineStr">
        <is>
          <t>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=HYPERLINK("https://www.leilaoonline.net/lote/detalhe/4643", "027")</f>
      </c>
      <c r="B27" s="4" t="s">
        <f>=HYPERLINK("https://www.leilaoonline.net/lote/detalhe/4643", " ITA-170-2016 - 2 IMPRESSORAS - ")</f>
      </c>
      <c r="C27" s="4" t="inlineStr">
        <is>
          <t>Vendido</t>
        </is>
      </c>
      <c r="D27" s="4" t="inlineStr">
        <is>
          <t>7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=HYPERLINK("https://www.leilaoonline.net/lote/detalhe/4647", "028")</f>
      </c>
      <c r="B28" s="4" t="s">
        <f>=HYPERLINK("https://www.leilaoonline.net/lote/detalhe/4647", " PICO-031-2016 - 2 CAPOTAS EM FIBRA DE VIDRO (USADA).")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=HYPERLINK("https://www.leilaoonline.net/lote/detalhe/4646", "029")</f>
      </c>
      <c r="B29" s="4" t="s">
        <f>=HYPERLINK("https://www.leilaoonline.net/lote/detalhe/4646", " BRU-484-2015 - TORRE DE ILUMINAÇÃO GENIE TML 4000")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=HYPERLINK("https://www.leilaoonline.net/lote/detalhe/4752", "030")</f>
      </c>
      <c r="B30" s="4" t="s">
        <f>=HYPERLINK("https://www.leilaoonline.net/lote/detalhe/4752", " GSO_LM132_2016 - TORRE DE ILUMINAÇÃO INGERSOL RAND - ANO: 2010")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=HYPERLINK("https://www.leilaoonline.net/lote/detalhe/4753", "031")</f>
      </c>
      <c r="B31" s="4" t="s">
        <f>=HYPERLINK("https://www.leilaoonline.net/lote/detalhe/4753", " CKS-MRO-056-2016 - COMPONENETES , MATERIAIS ESTRUTURAIS PARA TESTES ELÉTRICOS")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=HYPERLINK("https://www.leilaoonline.net/lote/detalhe/4755", "032")</f>
      </c>
      <c r="B32" s="4" t="s">
        <f>=HYPERLINK("https://www.leilaoonline.net/lote/detalhe/4755", " 082-1059-2016 - 14 CARRETÉIS DE MADEIRA (TAMANHOS VARIADOS)")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=HYPERLINK("https://www.leilaoonline.net/lote/detalhe/4756", "033")</f>
      </c>
      <c r="B33" s="4" t="s">
        <f>=HYPERLINK("https://www.leilaoonline.net/lote/detalhe/4756", " BRU_654_2016 - 40 TAMBORES METÁLICOS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=HYPERLINK("https://www.leilaoonline.net/lote/detalhe/5123", "036")</f>
      </c>
      <c r="B34" s="4" t="s">
        <f>=HYPERLINK("https://www.leilaoonline.net/lote/detalhe/5123", " ITA-179-2016 - 7  TELEVISORES DIVERSOS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=HYPERLINK("https://www.leilaoonline.net/lote/detalhe/5121", "037")</f>
      </c>
      <c r="B35" s="4" t="s">
        <f>=HYPERLINK("https://www.leilaoonline.net/lote/detalhe/5121", " ITA-180-2016 - CAMERA FOTOGRAFICA DIGITAL SONY")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10,00</t>
        </is>
      </c>
      <c r="F35" s="4" t="inlineStr">
        <is>
          <t>10.00</t>
        </is>
      </c>
    </row>
    <row collapsed="false" customFormat="false" customHeight="false" hidden="false" ht="12.1" outlineLevel="0" r="36">
      <c r="A36" s="5" t="s">
        <f>=HYPERLINK("https://www.leilaoonline.net/lote/detalhe/4757", "038")</f>
      </c>
      <c r="B36" s="4" t="s">
        <f>=HYPERLINK("https://www.leilaoonline.net/lote/detalhe/4757", " 082-1030-2016 - TRANSFORMADOR TRIFASICO OASA/10000/13,8")</f>
      </c>
      <c r="C36" s="4" t="inlineStr">
        <is>
          <t>Vendido</t>
        </is>
      </c>
      <c r="D36" s="4" t="inlineStr">
        <is>
          <t>88</t>
        </is>
      </c>
      <c r="E36" s="5" t="inlineStr">
        <is>
          <t>32.500,00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=HYPERLINK("https://www.leilaoonline.net/lote/detalhe/4648", "040")</f>
      </c>
      <c r="B37" s="4" t="s">
        <f>=HYPERLINK("https://www.leilaoonline.net/lote/detalhe/4648", " CKS-059-2016   - MANIPULADOR DE PNEUS SAUR PE 4225")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4.250,00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=HYPERLINK("https://www.leilaoonline.net/lote/detalhe/4652", "041")</f>
      </c>
      <c r="B38" s="4" t="s">
        <f>=HYPERLINK("https://www.leilaoonline.net/lote/detalhe/4652", " CFJ-EP6102-2016 - EMPILHADEIRA HYSTER/150 - ANO: 2005")</f>
      </c>
      <c r="C38" s="4" t="inlineStr">
        <is>
          <t>Vendido</t>
        </is>
      </c>
      <c r="D38" s="4" t="inlineStr">
        <is>
          <t>35</t>
        </is>
      </c>
      <c r="E38" s="5" t="inlineStr">
        <is>
          <t>16.750,00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=HYPERLINK("https://www.leilaoonline.net/lote/detalhe/4653", "042")</f>
      </c>
      <c r="B39" s="4" t="s">
        <f>=HYPERLINK("https://www.leilaoonline.net/lote/detalhe/4653", " CKS-058-2016 - EMPILHADEIRA CLARK C25L A GÁS - ANO: 1995")</f>
      </c>
      <c r="C39" s="4" t="inlineStr">
        <is>
          <t>Vendido</t>
        </is>
      </c>
      <c r="D39" s="4" t="inlineStr">
        <is>
          <t>8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=HYPERLINK("https://www.leilaoonline.net/lote/detalhe/4650", "043")</f>
      </c>
      <c r="B40" s="4" t="s">
        <f>=HYPERLINK("https://www.leilaoonline.net/lote/detalhe/4650", " CKS-060-2016 - PALETEIRA ELÉTRICA JUNGHEINRICH AG 22047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=HYPERLINK("https://www.leilaoonline.net/lote/detalhe/4754", "044")</f>
      </c>
      <c r="B41" s="4" t="s">
        <f>=HYPERLINK("https://www.leilaoonline.net/lote/detalhe/4754", " ACD- 07-2016 - EMPILHADEIRA A GAZ HYSTER H80XM 4.000 KG")</f>
      </c>
      <c r="C41" s="4" t="inlineStr">
        <is>
          <t>Vendido</t>
        </is>
      </c>
      <c r="D41" s="4" t="inlineStr">
        <is>
          <t>34</t>
        </is>
      </c>
      <c r="E41" s="5" t="inlineStr">
        <is>
          <t>13.500,00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=HYPERLINK("https://www.leilaoonline.net/lote/detalhe/4758", "045")</f>
      </c>
      <c r="B42" s="4" t="s">
        <f>=HYPERLINK("https://www.leilaoonline.net/lote/detalhe/4758", " ITA-199-2016 - EMPILHADEIRA DE GARFO KOMATSU FD40T-5 4T - ANO: 1999")</f>
      </c>
      <c r="C42" s="4" t="inlineStr">
        <is>
          <t>Não vendido</t>
        </is>
      </c>
      <c r="D42" s="4" t="inlineStr">
        <is>
          <t>13</t>
        </is>
      </c>
      <c r="E42" s="5" t="inlineStr">
        <is>
          <t>7.750,00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=HYPERLINK("https://www.leilaoonline.net/lote/detalhe/5117", "046")</f>
      </c>
      <c r="B43" s="4" t="s">
        <f>=HYPERLINK("https://www.leilaoonline.net/lote/detalhe/5117", " BRU-487-2016 - BEBEDOURO EM AÇO INOX TORNEIRAS   BEBEDOURO EM AÇO INOX 4 TORNEIRAS FORT FRIO BB12")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=HYPERLINK("https://www.leilaoonline.net/lote/detalhe/5112", "047")</f>
      </c>
      <c r="B44" s="4" t="s">
        <f>=HYPERLINK("https://www.leilaoonline.net/lote/detalhe/5112", " BRU-499-2016 - 34 MONITORES DE GAS GASALERT MICROCLIP")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=HYPERLINK("https://www.leilaoonline.net/lote/detalhe/5114", "048")</f>
      </c>
      <c r="B45" s="4" t="s">
        <f>=HYPERLINK("https://www.leilaoonline.net/lote/detalhe/5114", " ITA-171-2016 - 2 LAVADORA DE LOUÇAS; CRS-66A-OPTI RINSE; HOBART;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=HYPERLINK("https://www.leilaoonline.net/lote/detalhe/5116", "049")</f>
      </c>
      <c r="B46" s="4" t="s">
        <f>=HYPERLINK("https://www.leilaoonline.net/lote/detalhe/5116", " ITA-172-2016 - 18 LAVADORA DE ROUPAS   9 LAVADORA TIPO TANQUINHO, CAPACIDADE 5 KG, ARNO")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=HYPERLINK("https://www.leilaoonline.net/lote/detalhe/5113", "050")</f>
      </c>
      <c r="B47" s="4" t="s">
        <f>=HYPERLINK("https://www.leilaoonline.net/lote/detalhe/5113", " ITA-173-2016 - 8 MESAS PARA REFEITÓRIO")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=HYPERLINK("https://www.leilaoonline.net/lote/detalhe/5115", "051")</f>
      </c>
      <c r="B48" s="4" t="s">
        <f>=HYPERLINK("https://www.leilaoonline.net/lote/detalhe/5115", " ITA-175-2016 - PASSTHROUGH REFRIGERADO COM 4 PORTAS; PQP 1450; PP")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=HYPERLINK("https://www.leilaoonline.net/lote/detalhe/5119", "052")</f>
      </c>
      <c r="B49" s="4" t="s">
        <f>=HYPERLINK("https://www.leilaoonline.net/lote/detalhe/5119", " ITA-176-2016 - MESA DE REUNIÃO OVAL")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=HYPERLINK("https://www.leilaoonline.net/lote/detalhe/5120", "053")</f>
      </c>
      <c r="B50" s="4" t="s">
        <f>=HYPERLINK("https://www.leilaoonline.net/lote/detalhe/5120", " ITA-177-2016 - 5 POLTRONA PARA ESPERA")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=HYPERLINK("https://www.leilaoonline.net/lote/detalhe/5118", "054")</f>
      </c>
      <c r="B51" s="4" t="s">
        <f>=HYPERLINK("https://www.leilaoonline.net/lote/detalhe/5118", " ITA-178-2016 - 1 SOFA 3 PEÇAS   4 SOFAS 2 PEÇAS")</f>
      </c>
      <c r="C51" s="4" t="inlineStr">
        <is>
          <t>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=HYPERLINK("https://www.leilaoonline.net/lote/detalhe/5125", "055")</f>
      </c>
      <c r="B52" s="4" t="s">
        <f>=HYPERLINK("https://www.leilaoonline.net/lote/detalhe/5125", " ITA-181-2016 - 1 ESTETOSCOPIO ELETRONICO DETECÇÃO DE RUÍDO   1 LAMPADA ESTROBOSCOPICA, MODELO DT-725")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=HYPERLINK("https://www.leilaoonline.net/lote/detalhe/5122", "056")</f>
      </c>
      <c r="B53" s="4" t="s">
        <f>=HYPERLINK("https://www.leilaoonline.net/lote/detalhe/5122", " ITA-182-2016 - 177 ESTAÇÕES DE TRABALHO DIVERSAS")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=HYPERLINK("https://www.leilaoonline.net/lote/detalhe/5124", "057")</f>
      </c>
      <c r="B54" s="4" t="s">
        <f>=HYPERLINK("https://www.leilaoonline.net/lote/detalhe/5124", " ITA-183-2016 - 3 BALCÕES NEUTRO DE APOIO P/ MOLHOS E TEMPEROS; BN 8   MESA AUXILIAR EM AÇO INOX   2 ESTANTES E AÇO INOX - 1,10X30 PPIEN   6 ESTUFAS PARA DISTRIBUIÇÃO DE ALIMENTOS (MODULO DE   2 ESTUFAS PARA DISTRIBUIÇÃO DE ALIMENTOS (MODULO PA   2 MESAS AUXILIARES EM AÇO INOX E OUTROS")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=HYPERLINK("https://www.leilaoonline.net/lote/detalhe/5126", "058")</f>
      </c>
      <c r="B55" s="4" t="s">
        <f>=HYPERLINK("https://www.leilaoonline.net/lote/detalhe/5126", " ITA-184-2016 - 2 CARROS PLATAFORMA EM CHAPA C/ RODAS, CAP: 800KG; T   GUICHET EXECUTADO EM CHAPA DE AÇO INOXIDAVEL; GUI   19 MESAS AUXILIARES EM AÇO INOX")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=HYPERLINK("https://www.leilaoonline.net/lote/detalhe/4780", "059")</f>
      </c>
      <c r="B56" s="4" t="s">
        <f>=HYPERLINK("https://www.leilaoonline.net/lote/detalhe/4780", " 082-997-2016 - VW/GOL 1.6 POWER - ANO: 2003")</f>
      </c>
      <c r="C56" s="4" t="inlineStr">
        <is>
          <t>Vendido</t>
        </is>
      </c>
      <c r="D56" s="4" t="inlineStr">
        <is>
          <t>14</t>
        </is>
      </c>
      <c r="E56" s="5" t="inlineStr">
        <is>
          <t>4.100,00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=HYPERLINK("https://www.leilaoonline.net/lote/detalhe/4759", "060")</f>
      </c>
      <c r="B57" s="4" t="s">
        <f>=HYPERLINK("https://www.leilaoonline.net/lote/detalhe/4759", " GSO_HCQ0734_2016 - VW/GOL 1.6 POWER - ANO: 2005")</f>
      </c>
      <c r="C57" s="4" t="inlineStr">
        <is>
          <t>Vendido</t>
        </is>
      </c>
      <c r="D57" s="4" t="inlineStr">
        <is>
          <t>13</t>
        </is>
      </c>
      <c r="E57" s="5" t="inlineStr">
        <is>
          <t>3.650,00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=HYPERLINK("https://www.leilaoonline.net/lote/detalhe/4654", "061")</f>
      </c>
      <c r="B58" s="4" t="s">
        <f>=HYPERLINK("https://www.leilaoonline.net/lote/detalhe/4654", " ACD-08-2016 - FIAT/DOBLO - PLACA HPV 4448 - ANO: 2004/2005 ")</f>
      </c>
      <c r="C58" s="4" t="inlineStr">
        <is>
          <t>Vendido</t>
        </is>
      </c>
      <c r="D58" s="4" t="inlineStr">
        <is>
          <t>13</t>
        </is>
      </c>
      <c r="E58" s="5" t="inlineStr">
        <is>
          <t>7.600,00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=HYPERLINK("https://www.leilaoonline.net/lote/detalhe/4651", "062")</f>
      </c>
      <c r="B59" s="4" t="s">
        <f>=HYPERLINK("https://www.leilaoonline.net/lote/detalhe/4651", " ITA-196-2016 - CORSA WIND 1.6 MPFI - ANO: 2001/2002")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2.850,00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=HYPERLINK("https://www.leilaoonline.net/lote/detalhe/4655", "063")</f>
      </c>
      <c r="B60" s="4" t="s">
        <f>=HYPERLINK("https://www.leilaoonline.net/lote/detalhe/4655", " CKS-JUZ4721-2016 - SPRINTER FURGÃO  MB 413CDI - ANO: 2005/2006")</f>
      </c>
      <c r="C60" s="4" t="inlineStr">
        <is>
          <t>Vendido</t>
        </is>
      </c>
      <c r="D60" s="4" t="inlineStr">
        <is>
          <t>25</t>
        </is>
      </c>
      <c r="E60" s="5" t="inlineStr">
        <is>
          <t>17.000,00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=HYPERLINK("https://www.leilaoonline.net/lote/detalhe/4659", "064")</f>
      </c>
      <c r="B61" s="4" t="s">
        <f>=HYPERLINK("https://www.leilaoonline.net/lote/detalhe/4659", " MARI-SP2005-2016 - FIAT DUCATO - ANO: 2005 - ")</f>
      </c>
      <c r="C61" s="4" t="inlineStr">
        <is>
          <t>Não vendido</t>
        </is>
      </c>
      <c r="D61" s="4" t="inlineStr">
        <is>
          <t>38</t>
        </is>
      </c>
      <c r="E61" s="5" t="inlineStr">
        <is>
          <t>17.000,00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=HYPERLINK("https://www.leilaoonline.net/lote/detalhe/4657", "065")</f>
      </c>
      <c r="B62" s="4" t="s">
        <f>=HYPERLINK("https://www.leilaoonline.net/lote/detalhe/4657", " ITA-194-2016 - LR / DEFENDER 110 STANDART - ANO: 2005/2006")</f>
      </c>
      <c r="C62" s="4" t="inlineStr">
        <is>
          <t>Vendido</t>
        </is>
      </c>
      <c r="D62" s="4" t="inlineStr">
        <is>
          <t>34</t>
        </is>
      </c>
      <c r="E62" s="5" t="inlineStr">
        <is>
          <t>22.500,00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=HYPERLINK("https://www.leilaoonline.net/lote/detalhe/4661", "066")</f>
      </c>
      <c r="B63" s="4" t="s">
        <f>=HYPERLINK("https://www.leilaoonline.net/lote/detalhe/4661", " MARI-PK16212-2016 - MITSUBISHI - ANO: 2006 - 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=HYPERLINK("https://www.leilaoonline.net/lote/detalhe/4656", "067")</f>
      </c>
      <c r="B64" s="4" t="s">
        <f>=HYPERLINK("https://www.leilaoonline.net/lote/detalhe/4656", " CKS-JVX6180-2016 - CAMIONETE L200 4X4 MITSUBISHI - ANO: 2000/2001")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=HYPERLINK("https://www.leilaoonline.net/lote/detalhe/4761", "068")</f>
      </c>
      <c r="B65" s="4" t="s">
        <f>=HYPERLINK("https://www.leilaoonline.net/lote/detalhe/4761", " ITA-200-2016 - MMC/L200 4X4 GL - ANO: 2006/2007")</f>
      </c>
      <c r="C65" s="4" t="inlineStr">
        <is>
          <t>Não vendido</t>
        </is>
      </c>
      <c r="D65" s="4" t="inlineStr">
        <is>
          <t>22</t>
        </is>
      </c>
      <c r="E65" s="5" t="inlineStr">
        <is>
          <t>10.000,00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=HYPERLINK("https://www.leilaoonline.net/lote/detalhe/4781", "071")</f>
      </c>
      <c r="B66" s="4" t="s">
        <f>=HYPERLINK("https://www.leilaoonline.net/lote/detalhe/4781", " ACD- 01-2016 - CAMINHAO MUNCK MERCEDES BENZ - ANO: 2003/2003")</f>
      </c>
      <c r="C66" s="4" t="inlineStr">
        <is>
          <t>Não vendido</t>
        </is>
      </c>
      <c r="D66" s="4" t="inlineStr">
        <is>
          <t>200</t>
        </is>
      </c>
      <c r="E66" s="5" t="inlineStr">
        <is>
          <t>70.750,00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=HYPERLINK("https://www.leilaoonline.net/lote/detalhe/4783", "072")</f>
      </c>
      <c r="B67" s="4" t="s">
        <f>=HYPERLINK("https://www.leilaoonline.net/lote/detalhe/4783", " AGLP-CP70402-2016 - SCANIA/C-124 G470 - ANO: 2011")</f>
      </c>
      <c r="C67" s="4" t="inlineStr">
        <is>
          <t>Vendido</t>
        </is>
      </c>
      <c r="D67" s="4" t="inlineStr">
        <is>
          <t>5</t>
        </is>
      </c>
      <c r="E67" s="5" t="inlineStr">
        <is>
          <t>12.500,00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=HYPERLINK("https://www.leilaoonline.net/lote/detalhe/4782", "073")</f>
      </c>
      <c r="B68" s="4" t="s">
        <f>=HYPERLINK("https://www.leilaoonline.net/lote/detalhe/4782", " SSG-010-2016 - CAMINHAO COMBATE A INCENDIO ABT MERCEDES BENZ 15 - ANO: 1989")</f>
      </c>
      <c r="C68" s="4" t="inlineStr">
        <is>
          <t>Vendido</t>
        </is>
      </c>
      <c r="D68" s="4" t="inlineStr">
        <is>
          <t>34</t>
        </is>
      </c>
      <c r="E68" s="5" t="inlineStr">
        <is>
          <t>23.000,00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=HYPERLINK("https://www.leilaoonline.net/lote/detalhe/4660", "074")</f>
      </c>
      <c r="B69" s="4" t="s">
        <f>=HYPERLINK("https://www.leilaoonline.net/lote/detalhe/4660", " 02-CKS-JVQ2439-2015 - CAMINHAO CAVALO - CAVALO MECÂNICO, VOLVO, FM 12 420 - ANO: 2005/2006 - ")</f>
      </c>
      <c r="C69" s="4" t="inlineStr">
        <is>
          <t>Vendido</t>
        </is>
      </c>
      <c r="D69" s="4" t="inlineStr">
        <is>
          <t>30</t>
        </is>
      </c>
      <c r="E69" s="5" t="inlineStr">
        <is>
          <t>34.000,00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=HYPERLINK("https://www.leilaoonline.net/lote/detalhe/4658", "075")</f>
      </c>
      <c r="B70" s="4" t="s">
        <f>=HYPERLINK("https://www.leilaoonline.net/lote/detalhe/4658", " ITA-195-2016 - FORD/CARGO 2422 - ANO: 2002")</f>
      </c>
      <c r="C70" s="4" t="inlineStr">
        <is>
          <t>Não vendido</t>
        </is>
      </c>
      <c r="D70" s="4" t="inlineStr">
        <is>
          <t>12</t>
        </is>
      </c>
      <c r="E70" s="5" t="inlineStr">
        <is>
          <t>13.500,00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=HYPERLINK("https://www.leilaoonline.net/lote/detalhe/4662", "076")</f>
      </c>
      <c r="B71" s="4" t="s">
        <f>=HYPERLINK("https://www.leilaoonline.net/lote/detalhe/4662", " CKS-NSF4554-2016 - CAMINHAO FORD CARGO 5032E - ANO: 2006/2006")</f>
      </c>
      <c r="C71" s="4" t="inlineStr">
        <is>
          <t>Vendido</t>
        </is>
      </c>
      <c r="D71" s="4" t="inlineStr">
        <is>
          <t>55</t>
        </is>
      </c>
      <c r="E71" s="5" t="inlineStr">
        <is>
          <t>40.000,00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=HYPERLINK("https://www.leilaoonline.net/lote/detalhe/4663", "077")</f>
      </c>
      <c r="B72" s="4" t="s">
        <f>=HYPERLINK("https://www.leilaoonline.net/lote/detalhe/4663", " SLB-131-2016 - SCANIA P420 B8X4 - ANO: 2011/2011")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7.000,00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=HYPERLINK("https://www.leilaoonline.net/lote/detalhe/4667", "079")</f>
      </c>
      <c r="B73" s="4" t="s">
        <f>=HYPERLINK("https://www.leilaoonline.net/lote/detalhe/4667", " CKS-JUS8868-2016 - SCANIA/P 420 B8X4 CAMINHAO PIPA IRRIGAÇÃO")</f>
      </c>
      <c r="C73" s="4" t="inlineStr">
        <is>
          <t>Não vendido</t>
        </is>
      </c>
      <c r="D73" s="4" t="inlineStr">
        <is>
          <t>57</t>
        </is>
      </c>
      <c r="E73" s="5" t="inlineStr">
        <is>
          <t>60.000,00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=HYPERLINK("https://www.leilaoonline.net/lote/detalhe/4763", "080")</f>
      </c>
      <c r="B74" s="4" t="s">
        <f>=HYPERLINK("https://www.leilaoonline.net/lote/detalhe/4763", " 082-978-2016 - POLIDIESEL - ANO: 1986")</f>
      </c>
      <c r="C74" s="4" t="inlineStr">
        <is>
          <t>Vendido</t>
        </is>
      </c>
      <c r="D74" s="4" t="inlineStr">
        <is>
          <t>1</t>
        </is>
      </c>
      <c r="E74" s="5" t="inlineStr">
        <is>
          <t>8.250,00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=HYPERLINK("https://www.leilaoonline.net/lote/detalhe/4762", "081")</f>
      </c>
      <c r="B75" s="4" t="s">
        <f>=HYPERLINK("https://www.leilaoonline.net/lote/detalhe/4762", " ITA-198-2016 - VW/24.220 - ANO: 1998")</f>
      </c>
      <c r="C75" s="4" t="inlineStr">
        <is>
          <t>Vendido</t>
        </is>
      </c>
      <c r="D75" s="4" t="inlineStr">
        <is>
          <t>47</t>
        </is>
      </c>
      <c r="E75" s="5" t="inlineStr">
        <is>
          <t>19.750,00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=HYPERLINK("https://www.leilaoonline.net/lote/detalhe/4765", "082")</f>
      </c>
      <c r="B76" s="4" t="s">
        <f>=HYPERLINK("https://www.leilaoonline.net/lote/detalhe/4765", " GSO_HEU6342_2016 - MERCEDES BENZ ACTROS 4844K8X - ANO: 2009")</f>
      </c>
      <c r="C76" s="4" t="inlineStr">
        <is>
          <t>Não vendido</t>
        </is>
      </c>
      <c r="D76" s="4" t="inlineStr">
        <is>
          <t>25</t>
        </is>
      </c>
      <c r="E76" s="5" t="inlineStr">
        <is>
          <t>25.500,00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=HYPERLINK("https://www.leilaoonline.net/lote/detalhe/4766", "083")</f>
      </c>
      <c r="B77" s="4" t="s">
        <f>=HYPERLINK("https://www.leilaoonline.net/lote/detalhe/4766", " MUT-20457-2016 - SCANIA / P124 - ANO: 2007")</f>
      </c>
      <c r="C77" s="4" t="inlineStr">
        <is>
          <t>Vendido</t>
        </is>
      </c>
      <c r="D77" s="4" t="inlineStr">
        <is>
          <t>39</t>
        </is>
      </c>
      <c r="E77" s="5" t="inlineStr">
        <is>
          <t>39.500,00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=HYPERLINK("https://www.leilaoonline.net/lote/detalhe/4665", "104")</f>
      </c>
      <c r="B78" s="4" t="s">
        <f>=HYPERLINK("https://www.leilaoonline.net/lote/detalhe/4665", " ACD- 04-2016 - CARRO CONTROLE PLASSER THUERER EM 801 - ANO: 1986")</f>
      </c>
      <c r="C78" s="4" t="inlineStr">
        <is>
          <t>Não vendido</t>
        </is>
      </c>
      <c r="D78" s="4" t="inlineStr">
        <is>
          <t>4</t>
        </is>
      </c>
      <c r="E78" s="5" t="inlineStr">
        <is>
          <t>15.000,00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=HYPERLINK("https://www.leilaoonline.net/lote/detalhe/4666", "105")</f>
      </c>
      <c r="B79" s="4" t="s">
        <f>=HYPERLINK("https://www.leilaoonline.net/lote/detalhe/4666", " ACD- 05-2016 - MAQUINA MULTIFUNCIONAL PLASSER MF12 - ANO: 1997")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12.000,00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=HYPERLINK("https://www.leilaoonline.net/lote/detalhe/4668", "106")</f>
      </c>
      <c r="B80" s="4" t="s">
        <f>=HYPERLINK("https://www.leilaoonline.net/lote/detalhe/4668", " SIS- 02-2016 - MAQUINA MULTIFUNCIONAL PLASSER MF11 - ANO: 1997")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=HYPERLINK("https://www.leilaoonline.net/lote/detalhe/4670", "107")</f>
      </c>
      <c r="B81" s="4" t="s">
        <f>=HYPERLINK("https://www.leilaoonline.net/lote/detalhe/4670", " SIS-03-2016 - MAQUINA SOCADORA LINHA PLASSER - ANO: 1985")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=HYPERLINK("https://www.leilaoonline.net/lote/detalhe/4669", "108")</f>
      </c>
      <c r="B82" s="4" t="s">
        <f>=HYPERLINK("https://www.leilaoonline.net/lote/detalhe/4669", " PIC-MBR18134-2016 - RANDON RK424 - ANO: 2007")</f>
      </c>
      <c r="C82" s="4" t="inlineStr">
        <is>
          <t>Vendido</t>
        </is>
      </c>
      <c r="D82" s="4" t="inlineStr">
        <is>
          <t>1</t>
        </is>
      </c>
      <c r="E82" s="5" t="inlineStr">
        <is>
          <t>35.000,00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=HYPERLINK("https://www.leilaoonline.net/lote/detalhe/4671", "109")</f>
      </c>
      <c r="B83" s="4" t="s">
        <f>=HYPERLINK("https://www.leilaoonline.net/lote/detalhe/4671", " GOV-010-2016 - REBOQUE OFICINA - ANO: N/A")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=HYPERLINK("https://www.leilaoonline.net/lote/detalhe/4672", "110")</f>
      </c>
      <c r="B84" s="4" t="s">
        <f>=HYPERLINK("https://www.leilaoonline.net/lote/detalhe/4672", " 082-991-2016 - VOLVO / L120D - ANO: 2002")</f>
      </c>
      <c r="C84" s="4" t="inlineStr">
        <is>
          <t>Vendido</t>
        </is>
      </c>
      <c r="D84" s="4" t="inlineStr">
        <is>
          <t>5</t>
        </is>
      </c>
      <c r="E84" s="5" t="inlineStr">
        <is>
          <t>24.000,00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=HYPERLINK("https://www.leilaoonline.net/lote/detalhe/4673", "111")</f>
      </c>
      <c r="B85" s="4" t="s">
        <f>=HYPERLINK("https://www.leilaoonline.net/lote/detalhe/4673", " ABO-24194-2016 - CATERPILLAR/924G - ANO: 2004")</f>
      </c>
      <c r="C85" s="4" t="inlineStr">
        <is>
          <t>Vendido</t>
        </is>
      </c>
      <c r="D85" s="4" t="inlineStr">
        <is>
          <t>4</t>
        </is>
      </c>
      <c r="E85" s="5" t="inlineStr">
        <is>
          <t>35.000,00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=HYPERLINK("https://www.leilaoonline.net/lote/detalhe/4674", "112")</f>
      </c>
      <c r="B86" s="4" t="s">
        <f>=HYPERLINK("https://www.leilaoonline.net/lote/detalhe/4674", " CPX - MBR 24168 - 2015 - CATERPILLAR / 980G - ANO: 2005")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13.000,00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=HYPERLINK("https://www.leilaoonline.net/lote/detalhe/4675", "113")</f>
      </c>
      <c r="B87" s="4" t="s">
        <f>=HYPERLINK("https://www.leilaoonline.net/lote/detalhe/4675", " FAB-TE4204-2016 - KOMATSU / D275 - ANO: 2008")</f>
      </c>
      <c r="C87" s="4" t="inlineStr">
        <is>
          <t>Não vendido</t>
        </is>
      </c>
      <c r="D87" s="4" t="inlineStr">
        <is>
          <t>32</t>
        </is>
      </c>
      <c r="E87" s="5" t="inlineStr">
        <is>
          <t>33.500,00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=HYPERLINK("https://www.leilaoonline.net/lote/detalhe/4764", "114")</f>
      </c>
      <c r="B88" s="4" t="s">
        <f>=HYPERLINK("https://www.leilaoonline.net/lote/detalhe/4764", " 082-1032-2016  - CATTERPILAR /  246C (2MC)")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2.750,00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=HYPERLINK("https://www.leilaoonline.net/lote/detalhe/4767", "115")</f>
      </c>
      <c r="B89" s="4" t="s">
        <f>=HYPERLINK("https://www.leilaoonline.net/lote/detalhe/4767", " GSO_MC6601_2016 - BOBCAT CAT 763 - ANO: 2006")</f>
      </c>
      <c r="C89" s="4" t="inlineStr">
        <is>
          <t>Vendido</t>
        </is>
      </c>
      <c r="D89" s="4" t="inlineStr">
        <is>
          <t>5</t>
        </is>
      </c>
      <c r="E89" s="5" t="inlineStr">
        <is>
          <t>5.750,00</t>
        </is>
      </c>
      <c r="F8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2026-05-16T12:21:47.00Z</dcterms:created>
  <dc:creator>Tellks Tecnologia</dc:creator>
  <cp:revision>0</cp:revision>
</cp:coreProperties>
</file>