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HONDA HRV 16 • CRV 13 • WR-V 18 • FIT 19 • CITY 17 • LANCER • SOUL • PALIO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24/07/2019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=HYPERLINK("https://www.leilaoonline.net/lote/detalhe/30782", "093")</f>
      </c>
      <c r="B11" s="4" t="s">
        <f>=HYPERLINK("https://www.leilaoonline.net/lote/detalhe/30782", "HONDA, FIT LX CVT, 2017/2017, PRATA; ALCO./GASOL.,")</f>
      </c>
      <c r="C11" s="4" t="inlineStr">
        <is>
          <t>Não vendido</t>
        </is>
      </c>
      <c r="D11" s="4" t="inlineStr">
        <is>
          <t>23</t>
        </is>
      </c>
      <c r="E11" s="5" t="inlineStr">
        <is>
          <t>34.500,00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=HYPERLINK("https://www.leilaoonline.net/lote/detalhe/30474", "094")</f>
      </c>
      <c r="B12" s="4" t="s">
        <f>=HYPERLINK("https://www.leilaoonline.net/lote/detalhe/30474", "VW; PUMA GTE; 1977/1977; VERMELHA; GASOLINA")</f>
      </c>
      <c r="C12" s="4" t="inlineStr">
        <is>
          <t>Não vendido</t>
        </is>
      </c>
      <c r="D12" s="4" t="inlineStr">
        <is>
          <t>30</t>
        </is>
      </c>
      <c r="E12" s="5" t="inlineStr">
        <is>
          <t>11.000,00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=HYPERLINK("https://www.leilaoonline.net/lote/detalhe/30469", "095")</f>
      </c>
      <c r="B13" s="4" t="s">
        <f>=HYPERLINK("https://www.leilaoonline.net/lote/detalhe/30469", "MITSUBISHI; LANCER 2.0 "CVT", 2012/2013; BRANCA; GASOLINA;")</f>
      </c>
      <c r="C13" s="4" t="inlineStr">
        <is>
          <t>Não vendido</t>
        </is>
      </c>
      <c r="D13" s="4" t="inlineStr">
        <is>
          <t>14</t>
        </is>
      </c>
      <c r="E13" s="5" t="inlineStr">
        <is>
          <t>28.000,00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=HYPERLINK("https://www.leilaoonline.net/lote/detalhe/30403", "096")</f>
      </c>
      <c r="B14" s="4" t="s">
        <f>=HYPERLINK("https://www.leilaoonline.net/lote/detalhe/30403", "HONDA CITY EX FLEX; 2011/2012; CINZA; ALCO./GASOL")</f>
      </c>
      <c r="C14" s="4" t="inlineStr">
        <is>
          <t>Não vendido</t>
        </is>
      </c>
      <c r="D14" s="4" t="inlineStr">
        <is>
          <t>16</t>
        </is>
      </c>
      <c r="E14" s="5" t="inlineStr">
        <is>
          <t>21.000,00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=HYPERLINK("https://www.leilaoonline.net/lote/detalhe/29940", "097")</f>
      </c>
      <c r="B15" s="4" t="s">
        <f>=HYPERLINK("https://www.leilaoonline.net/lote/detalhe/29940", "HONDA; W-RV EX CVT; 2017/2018; VERMELHA; ALCO./GASOL - APROX. 24.00KM")</f>
      </c>
      <c r="C15" s="4" t="inlineStr">
        <is>
          <t>Não vendido</t>
        </is>
      </c>
      <c r="D15" s="4" t="inlineStr">
        <is>
          <t>15</t>
        </is>
      </c>
      <c r="E15" s="5" t="inlineStr">
        <is>
          <t>47.000,00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=HYPERLINK("https://www.leilaoonline.net/lote/detalhe/29928", "098")</f>
      </c>
      <c r="B16" s="4" t="s">
        <f>=HYPERLINK("https://www.leilaoonline.net/lote/detalhe/29928", "HONDA; CITY EXL; 2009/2010; CINZA; ALCO./GASOL.")</f>
      </c>
      <c r="C16" s="4" t="inlineStr">
        <is>
          <t>Não vendido</t>
        </is>
      </c>
      <c r="D16" s="4" t="inlineStr">
        <is>
          <t>15</t>
        </is>
      </c>
      <c r="E16" s="5" t="inlineStr">
        <is>
          <t>26.750,00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=HYPERLINK("https://www.leilaoonline.net/lote/detalhe/30461", "099")</f>
      </c>
      <c r="B17" s="4" t="s">
        <f>=HYPERLINK("https://www.leilaoonline.net/lote/detalhe/30461", "VW; FUSCA 1300; 19967/1967; BRANCA; GASOLINA - com ar condicionado; placa preta 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19.750,00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=HYPERLINK("https://www.leilaoonline.net/lote/detalhe/29929", "100")</f>
      </c>
      <c r="B18" s="4" t="s">
        <f>=HYPERLINK("https://www.leilaoonline.net/lote/detalhe/29929", "HONDA CR-V EXL FLEX; 2013/2013; PRETA; ALCO./GASOL.")</f>
      </c>
      <c r="C18" s="4" t="inlineStr">
        <is>
          <t>Não vendido</t>
        </is>
      </c>
      <c r="D18" s="4" t="inlineStr">
        <is>
          <t>59</t>
        </is>
      </c>
      <c r="E18" s="5" t="inlineStr">
        <is>
          <t>46.000,00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=HYPERLINK("https://www.leilaoonline.net/lote/detalhe/30357", "101")</f>
      </c>
      <c r="B19" s="4" t="s">
        <f>=HYPERLINK("https://www.leilaoonline.net/lote/detalhe/30357", "GM; ONIX LT; 2017/2018; PRATA; ALCO./GASOL.")</f>
      </c>
      <c r="C19" s="4" t="inlineStr">
        <is>
          <t>Não vendido</t>
        </is>
      </c>
      <c r="D19" s="4" t="inlineStr">
        <is>
          <t>15</t>
        </is>
      </c>
      <c r="E19" s="5" t="inlineStr">
        <is>
          <t>22.250,00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=HYPERLINK("https://www.leilaoonline.net/lote/detalhe/29933", "102")</f>
      </c>
      <c r="B20" s="4" t="s">
        <f>=HYPERLINK("https://www.leilaoonline.net/lote/detalhe/29933", "I; M.BENZ C300; 2010/2010; GASOLINA; PRATA")</f>
      </c>
      <c r="C20" s="4" t="inlineStr">
        <is>
          <t>Não vendido</t>
        </is>
      </c>
      <c r="D20" s="4" t="inlineStr">
        <is>
          <t>19</t>
        </is>
      </c>
      <c r="E20" s="5" t="inlineStr">
        <is>
          <t>38.000,00</t>
        </is>
      </c>
      <c r="F20" s="4" t="inlineStr">
        <is>
          <t>1000.00</t>
        </is>
      </c>
    </row>
    <row collapsed="false" customFormat="false" customHeight="false" hidden="false" ht="12.1" outlineLevel="0" r="21">
      <c r="A21" s="5" t="s">
        <f>=HYPERLINK("https://www.leilaoonline.net/lote/detalhe/29930", "103")</f>
      </c>
      <c r="B21" s="4" t="s">
        <f>=HYPERLINK("https://www.leilaoonline.net/lote/detalhe/29930", "HONDA, HR-V EX CVT, 2016/2016, CINZA; ALCO./GASOL., - APROX. 28.000KM")</f>
      </c>
      <c r="C21" s="4" t="inlineStr">
        <is>
          <t>Vendido</t>
        </is>
      </c>
      <c r="D21" s="4" t="inlineStr">
        <is>
          <t>30</t>
        </is>
      </c>
      <c r="E21" s="5" t="inlineStr">
        <is>
          <t>49.500,00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=HYPERLINK("https://www.leilaoonline.net/lote/detalhe/30353", "104")</f>
      </c>
      <c r="B22" s="4" t="s">
        <f>=HYPERLINK("https://www.leilaoonline.net/lote/detalhe/30353", "MITSUBISHI; LANCER 2.0 GT "CVT", 2012/2013; GASOLINA; PRETA,")</f>
      </c>
      <c r="C22" s="4" t="inlineStr">
        <is>
          <t>Não vendido</t>
        </is>
      </c>
      <c r="D22" s="4" t="inlineStr">
        <is>
          <t>11</t>
        </is>
      </c>
      <c r="E22" s="5" t="inlineStr">
        <is>
          <t>28.000,00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=HYPERLINK("https://www.leilaoonline.net/lote/detalhe/30358", "105")</f>
      </c>
      <c r="B23" s="4" t="s">
        <f>=HYPERLINK("https://www.leilaoonline.net/lote/detalhe/30358", "HONDA CITY LX CVT, 2017/2017,CINZA; ALCO./GAS")</f>
      </c>
      <c r="C23" s="4" t="inlineStr">
        <is>
          <t>Não vendido</t>
        </is>
      </c>
      <c r="D23" s="4" t="inlineStr">
        <is>
          <t>23</t>
        </is>
      </c>
      <c r="E23" s="5" t="inlineStr">
        <is>
          <t>36.000,00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=HYPERLINK("https://www.leilaoonline.net/lote/detalhe/29927", "106")</f>
      </c>
      <c r="B24" s="4" t="s">
        <f>=HYPERLINK("https://www.leilaoonline.net/lote/detalhe/29927", "CHEVROLET; CELTA  1.0 LS; 2011/2012; VERMELHA; ALCO./GASOL")</f>
      </c>
      <c r="C24" s="4" t="inlineStr">
        <is>
          <t>Não vendido</t>
        </is>
      </c>
      <c r="D24" s="4" t="inlineStr">
        <is>
          <t>15</t>
        </is>
      </c>
      <c r="E24" s="5" t="inlineStr">
        <is>
          <t>9.050,00</t>
        </is>
      </c>
      <c r="F24" s="4" t="inlineStr">
        <is>
          <t>150.00</t>
        </is>
      </c>
    </row>
    <row collapsed="false" customFormat="false" customHeight="false" hidden="false" ht="12.1" outlineLevel="0" r="25">
      <c r="A25" s="5" t="s">
        <f>=HYPERLINK("https://www.leilaoonline.net/lote/detalhe/29932", "107")</f>
      </c>
      <c r="B25" s="4" t="s">
        <f>=HYPERLINK("https://www.leilaoonline.net/lote/detalhe/29932", "FIAT UNO MILLE ECONOMY; 2009/2010; BRANCA; ALCO/GASOL.")</f>
      </c>
      <c r="C25" s="4" t="inlineStr">
        <is>
          <t>Vendido</t>
        </is>
      </c>
      <c r="D25" s="4" t="inlineStr">
        <is>
          <t>29</t>
        </is>
      </c>
      <c r="E25" s="5" t="inlineStr">
        <is>
          <t>8.450,00</t>
        </is>
      </c>
      <c r="F25" s="4" t="inlineStr">
        <is>
          <t>150.00</t>
        </is>
      </c>
    </row>
    <row collapsed="false" customFormat="false" customHeight="false" hidden="false" ht="12.1" outlineLevel="0" r="26">
      <c r="A26" s="5" t="s">
        <f>=HYPERLINK("https://www.leilaoonline.net/lote/detalhe/30462", "108")</f>
      </c>
      <c r="B26" s="4" t="s">
        <f>=HYPERLINK("https://www.leilaoonline.net/lote/detalhe/30462", "VW; JETTA 2.0; PRATA; 2012/2012; ALCO./GASOL")</f>
      </c>
      <c r="C26" s="4" t="inlineStr">
        <is>
          <t>Não vendido</t>
        </is>
      </c>
      <c r="D26" s="4" t="inlineStr">
        <is>
          <t>24</t>
        </is>
      </c>
      <c r="E26" s="5" t="inlineStr">
        <is>
          <t>31.000,00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=HYPERLINK("https://www.leilaoonline.net/lote/detalhe/29926", "109")</f>
      </c>
      <c r="B27" s="4" t="s">
        <f>=HYPERLINK("https://www.leilaoonline.net/lote/detalhe/29926", "HONDA; CITY EX CVT; 2017/2017; CINZA; ALCO./GASOL.")</f>
      </c>
      <c r="C27" s="4" t="inlineStr">
        <is>
          <t>Não vendido</t>
        </is>
      </c>
      <c r="D27" s="4" t="inlineStr">
        <is>
          <t>11</t>
        </is>
      </c>
      <c r="E27" s="5" t="inlineStr">
        <is>
          <t>33.500,00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=HYPERLINK("https://www.leilaoonline.net/lote/detalhe/30465", "110")</f>
      </c>
      <c r="B28" s="4" t="s">
        <f>=HYPERLINK("https://www.leilaoonline.net/lote/detalhe/30465", "I/ GM; CLASSIC LIFE; 2007/2007; PRATA; ALCO./GASOL.")</f>
      </c>
      <c r="C28" s="4" t="inlineStr">
        <is>
          <t>Não vendido</t>
        </is>
      </c>
      <c r="D28" s="4" t="inlineStr">
        <is>
          <t>13</t>
        </is>
      </c>
      <c r="E28" s="5" t="inlineStr">
        <is>
          <t>6.000,00</t>
        </is>
      </c>
      <c r="F28" s="4" t="inlineStr">
        <is>
          <t>150.00</t>
        </is>
      </c>
    </row>
    <row collapsed="false" customFormat="false" customHeight="false" hidden="false" ht="12.1" outlineLevel="0" r="29">
      <c r="A29" s="5" t="s">
        <f>=HYPERLINK("https://www.leilaoonline.net/lote/detalhe/30355", "111")</f>
      </c>
      <c r="B29" s="4" t="s">
        <f>=HYPERLINK("https://www.leilaoonline.net/lote/detalhe/30355", "VW; PASSAT L; 1976/1976; MARROM; ALCOOL - turbo legalizado")</f>
      </c>
      <c r="C29" s="4" t="inlineStr">
        <is>
          <t>Vendido</t>
        </is>
      </c>
      <c r="D29" s="4" t="inlineStr">
        <is>
          <t>18</t>
        </is>
      </c>
      <c r="E29" s="5" t="inlineStr">
        <is>
          <t>8.500,00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=HYPERLINK("https://www.leilaoonline.net/lote/detalhe/30356", "112")</f>
      </c>
      <c r="B30" s="4" t="s">
        <f>=HYPERLINK("https://www.leilaoonline.net/lote/detalhe/30356", "HONDA FIT EX; 2008/2008; BRANCA; GASOLINA")</f>
      </c>
      <c r="C30" s="4" t="inlineStr">
        <is>
          <t>Não vendido</t>
        </is>
      </c>
      <c r="D30" s="4" t="inlineStr">
        <is>
          <t>47</t>
        </is>
      </c>
      <c r="E30" s="5" t="inlineStr">
        <is>
          <t>14.500,00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=HYPERLINK("https://www.leilaoonline.net/lote/detalhe/30359", "113")</f>
      </c>
      <c r="B31" s="4" t="s">
        <f>=HYPERLINK("https://www.leilaoonline.net/lote/detalhe/30359", "I; MINI COOPER S; 2013/2013; PRATA; GASOLINA - blindado")</f>
      </c>
      <c r="C31" s="4" t="inlineStr">
        <is>
          <t>Não vendido</t>
        </is>
      </c>
      <c r="D31" s="4" t="inlineStr">
        <is>
          <t>9</t>
        </is>
      </c>
      <c r="E31" s="5" t="inlineStr">
        <is>
          <t>36.000,00</t>
        </is>
      </c>
      <c r="F31" s="4" t="inlineStr">
        <is>
          <t>500.00</t>
        </is>
      </c>
    </row>
    <row collapsed="false" customFormat="false" customHeight="false" hidden="false" ht="12.1" outlineLevel="0" r="32">
      <c r="A32" s="5" t="s">
        <f>=HYPERLINK("https://www.leilaoonline.net/lote/detalhe/30360", "114")</f>
      </c>
      <c r="B32" s="4" t="s">
        <f>=HYPERLINK("https://www.leilaoonline.net/lote/detalhe/30360", "GM; CHEVETTE SL; 1983/1983; BEGE; ALCOOL; turbo")</f>
      </c>
      <c r="C32" s="4" t="inlineStr">
        <is>
          <t>Não vendido</t>
        </is>
      </c>
      <c r="D32" s="4" t="inlineStr">
        <is>
          <t>19</t>
        </is>
      </c>
      <c r="E32" s="5" t="inlineStr">
        <is>
          <t>5.300,00</t>
        </is>
      </c>
      <c r="F32" s="4" t="inlineStr">
        <is>
          <t>150.00</t>
        </is>
      </c>
    </row>
    <row collapsed="false" customFormat="false" customHeight="false" hidden="false" ht="12.1" outlineLevel="0" r="33">
      <c r="A33" s="5" t="s">
        <f>=HYPERLINK("https://www.leilaoonline.net/lote/detalhe/30402", "115")</f>
      </c>
      <c r="B33" s="4" t="s">
        <f>=HYPERLINK("https://www.leilaoonline.net/lote/detalhe/30402", "HONDA CITY LX FLEX; 2010/2011; DOURADA; ALCO./GASOL")</f>
      </c>
      <c r="C33" s="4" t="inlineStr">
        <is>
          <t>Não vendido</t>
        </is>
      </c>
      <c r="D33" s="4" t="inlineStr">
        <is>
          <t>35</t>
        </is>
      </c>
      <c r="E33" s="5" t="inlineStr">
        <is>
          <t>19.750,00</t>
        </is>
      </c>
      <c r="F33" s="4" t="inlineStr">
        <is>
          <t>250.00</t>
        </is>
      </c>
    </row>
    <row collapsed="false" customFormat="false" customHeight="false" hidden="false" ht="12.1" outlineLevel="0" r="34">
      <c r="A34" s="5" t="s">
        <f>=HYPERLINK("https://www.leilaoonline.net/lote/detalhe/30459", "116")</f>
      </c>
      <c r="B34" s="4" t="s">
        <f>=HYPERLINK("https://www.leilaoonline.net/lote/detalhe/30459", "MITSUBISHI; LANCER 2.0 "GT CVT", 2011/2012; GASOLINA; PRETA,")</f>
      </c>
      <c r="C34" s="4" t="inlineStr">
        <is>
          <t>Vendido</t>
        </is>
      </c>
      <c r="D34" s="4" t="inlineStr">
        <is>
          <t>27</t>
        </is>
      </c>
      <c r="E34" s="5" t="inlineStr">
        <is>
          <t>27.500,00</t>
        </is>
      </c>
      <c r="F34" s="4" t="inlineStr">
        <is>
          <t>500.00</t>
        </is>
      </c>
    </row>
    <row collapsed="false" customFormat="false" customHeight="false" hidden="false" ht="12.1" outlineLevel="0" r="35">
      <c r="A35" s="5" t="s">
        <f>=HYPERLINK("https://www.leilaoonline.net/lote/detalhe/30460", "117")</f>
      </c>
      <c r="B35" s="4" t="s">
        <f>=HYPERLINK("https://www.leilaoonline.net/lote/detalhe/30460", "VW; PARATI CL; 1989/1990; BRANCA; ALCOOL")</f>
      </c>
      <c r="C35" s="4" t="inlineStr">
        <is>
          <t>Não vendido</t>
        </is>
      </c>
      <c r="D35" s="4" t="inlineStr">
        <is>
          <t>16</t>
        </is>
      </c>
      <c r="E35" s="5" t="inlineStr">
        <is>
          <t>5.200,00</t>
        </is>
      </c>
      <c r="F35" s="4" t="inlineStr">
        <is>
          <t>150.00</t>
        </is>
      </c>
    </row>
    <row collapsed="false" customFormat="false" customHeight="false" hidden="false" ht="12.1" outlineLevel="0" r="36">
      <c r="A36" s="5" t="s">
        <f>=HYPERLINK("https://www.leilaoonline.net/lote/detalhe/30463", "118")</f>
      </c>
      <c r="B36" s="4" t="s">
        <f>=HYPERLINK("https://www.leilaoonline.net/lote/detalhe/30463", "AUDI; A3; 1997/1997; VERMELHA; GASOLINA")</f>
      </c>
      <c r="C36" s="4" t="inlineStr">
        <is>
          <t>Não vendido</t>
        </is>
      </c>
      <c r="D36" s="4" t="inlineStr">
        <is>
          <t>2</t>
        </is>
      </c>
      <c r="E36" s="5" t="inlineStr">
        <is>
          <t>6.150,00</t>
        </is>
      </c>
      <c r="F36" s="4" t="inlineStr">
        <is>
          <t>150.00</t>
        </is>
      </c>
    </row>
    <row collapsed="false" customFormat="false" customHeight="false" hidden="false" ht="12.1" outlineLevel="0" r="37">
      <c r="A37" s="5" t="s">
        <f>=HYPERLINK("https://www.leilaoonline.net/lote/detalhe/30464", "119")</f>
      </c>
      <c r="B37" s="4" t="s">
        <f>=HYPERLINK("https://www.leilaoonline.net/lote/detalhe/30464", "I/FORD; ESCORT GL X 16VF; 1998/1998; CINZA; GASOLINA")</f>
      </c>
      <c r="C37" s="4" t="inlineStr">
        <is>
          <t>Não vendido</t>
        </is>
      </c>
      <c r="D37" s="4" t="inlineStr">
        <is>
          <t>1</t>
        </is>
      </c>
      <c r="E37" s="5" t="inlineStr">
        <is>
          <t>3.500,00</t>
        </is>
      </c>
      <c r="F37" s="4" t="inlineStr">
        <is>
          <t>250.00</t>
        </is>
      </c>
    </row>
    <row collapsed="false" customFormat="false" customHeight="false" hidden="false" ht="12.1" outlineLevel="0" r="38">
      <c r="A38" s="5" t="s">
        <f>=HYPERLINK("https://www.leilaoonline.net/lote/detalhe/30468", "120")</f>
      </c>
      <c r="B38" s="4" t="s">
        <f>=HYPERLINK("https://www.leilaoonline.net/lote/detalhe/30468", "GM; VECTRA SEDAN ELITE; 2008/2009; PRETA; ALCO./GASOL.")</f>
      </c>
      <c r="C38" s="4" t="inlineStr">
        <is>
          <t>Não vendido</t>
        </is>
      </c>
      <c r="D38" s="4" t="inlineStr">
        <is>
          <t>16</t>
        </is>
      </c>
      <c r="E38" s="5" t="inlineStr">
        <is>
          <t>11.250,00</t>
        </is>
      </c>
      <c r="F38" s="4" t="inlineStr">
        <is>
          <t>500.00</t>
        </is>
      </c>
    </row>
    <row collapsed="false" customFormat="false" customHeight="false" hidden="false" ht="12.1" outlineLevel="0" r="39">
      <c r="A39" s="5" t="s">
        <f>=HYPERLINK("https://www.leilaoonline.net/lote/detalhe/30814", "121")</f>
      </c>
      <c r="B39" s="4" t="s">
        <f>=HYPERLINK("https://www.leilaoonline.net/lote/detalhe/30814", "CHEVROLET; BLAZER ADVANTAGE; 2006/2006; BRANCA; ALCO./GASOL")</f>
      </c>
      <c r="C39" s="4" t="inlineStr">
        <is>
          <t>Não vendido</t>
        </is>
      </c>
      <c r="D39" s="4" t="inlineStr">
        <is>
          <t>1</t>
        </is>
      </c>
      <c r="E39" s="5" t="inlineStr">
        <is>
          <t>10.250,00</t>
        </is>
      </c>
      <c r="F39" s="4" t="inlineStr">
        <is>
          <t>500.00</t>
        </is>
      </c>
    </row>
    <row collapsed="false" customFormat="false" customHeight="false" hidden="false" ht="12.1" outlineLevel="0" r="40">
      <c r="A40" s="5" t="s">
        <f>=HYPERLINK("https://www.leilaoonline.net/lote/detalhe/30815", "122")</f>
      </c>
      <c r="B40" s="4" t="s">
        <f>=HYPERLINK("https://www.leilaoonline.net/lote/detalhe/30815", "HONDA; CITY LX FLEX; 2009/2010; PRETA; ALCO./GASOL/GNV")</f>
      </c>
      <c r="C40" s="4" t="inlineStr">
        <is>
          <t>Não vendido</t>
        </is>
      </c>
      <c r="D40" s="4" t="inlineStr">
        <is>
          <t>19</t>
        </is>
      </c>
      <c r="E40" s="5" t="inlineStr">
        <is>
          <t>19.500,00</t>
        </is>
      </c>
      <c r="F40" s="4" t="inlineStr">
        <is>
          <t>250.00</t>
        </is>
      </c>
    </row>
    <row collapsed="false" customFormat="false" customHeight="false" hidden="false" ht="12.1" outlineLevel="0" r="41">
      <c r="A41" s="5" t="s">
        <f>=HYPERLINK("https://www.leilaoonline.net/lote/detalhe/29938", "124")</f>
      </c>
      <c r="B41" s="4" t="s">
        <f>=HYPERLINK("https://www.leilaoonline.net/lote/detalhe/29938", "FIAT / PALIO ELX 1.4 FLEX; 2005/2006; CINZA; ALCO./GASOLINA")</f>
      </c>
      <c r="C41" s="4" t="inlineStr">
        <is>
          <t>Vendido</t>
        </is>
      </c>
      <c r="D41" s="4" t="inlineStr">
        <is>
          <t>29</t>
        </is>
      </c>
      <c r="E41" s="5" t="inlineStr">
        <is>
          <t>8.200,00</t>
        </is>
      </c>
      <c r="F41" s="4" t="inlineStr">
        <is>
          <t>150.00</t>
        </is>
      </c>
    </row>
    <row collapsed="false" customFormat="false" customHeight="false" hidden="false" ht="12.1" outlineLevel="0" r="42">
      <c r="A42" s="5" t="s">
        <f>=HYPERLINK("https://www.leilaoonline.net/lote/detalhe/30354", "125")</f>
      </c>
      <c r="B42" s="4" t="s">
        <f>=HYPERLINK("https://www.leilaoonline.net/lote/detalhe/30354", "MITSUBISHI; LANCER 2.0 "GT CVT", 2012/2012; PRATA; GASOLINA")</f>
      </c>
      <c r="C42" s="4" t="inlineStr">
        <is>
          <t>Não vendido</t>
        </is>
      </c>
      <c r="D42" s="4" t="inlineStr">
        <is>
          <t>1</t>
        </is>
      </c>
      <c r="E42" s="5" t="inlineStr">
        <is>
          <t>20.000,00</t>
        </is>
      </c>
      <c r="F42" s="4" t="inlineStr">
        <is>
          <t>500.00</t>
        </is>
      </c>
    </row>
    <row collapsed="false" customFormat="false" customHeight="false" hidden="false" ht="12.1" outlineLevel="0" r="43">
      <c r="A43" s="5" t="s">
        <f>=HYPERLINK("https://www.leilaoonline.net/lote/detalhe/30466", "128")</f>
      </c>
      <c r="B43" s="4" t="s">
        <f>=HYPERLINK("https://www.leilaoonline.net/lote/detalhe/30466", "IMP/ FORD ESCORT RS 16V; 1997/1998; VERMELHA")</f>
      </c>
      <c r="C43" s="4" t="inlineStr">
        <is>
          <t>Não vendido</t>
        </is>
      </c>
      <c r="D43" s="4" t="inlineStr">
        <is>
          <t>9</t>
        </is>
      </c>
      <c r="E43" s="5" t="inlineStr">
        <is>
          <t>3.750,00</t>
        </is>
      </c>
      <c r="F43" s="4" t="inlineStr">
        <is>
          <t>250.00</t>
        </is>
      </c>
    </row>
    <row collapsed="false" customFormat="false" customHeight="false" hidden="false" ht="12.1" outlineLevel="0" r="44">
      <c r="A44" s="5" t="s">
        <f>=HYPERLINK("https://www.leilaoonline.net/lote/detalhe/30467", "129")</f>
      </c>
      <c r="B44" s="4" t="s">
        <f>=HYPERLINK("https://www.leilaoonline.net/lote/detalhe/30467", "FIAT MAREA SX; 2001/2001; PRETA; GASOLINA")</f>
      </c>
      <c r="C44" s="4" t="inlineStr">
        <is>
          <t>Não vendido</t>
        </is>
      </c>
      <c r="D44" s="4" t="inlineStr">
        <is>
          <t>10</t>
        </is>
      </c>
      <c r="E44" s="5" t="inlineStr">
        <is>
          <t>4.000,00</t>
        </is>
      </c>
      <c r="F44" s="4" t="inlineStr">
        <is>
          <t>250.00</t>
        </is>
      </c>
    </row>
    <row collapsed="false" customFormat="false" customHeight="false" hidden="false" ht="12.1" outlineLevel="0" r="45">
      <c r="A45" s="5" t="s">
        <f>=HYPERLINK("https://www.leilaoonline.net/lote/detalhe/29945", "130")</f>
      </c>
      <c r="B45" s="4" t="s">
        <f>=HYPERLINK("https://www.leilaoonline.net/lote/detalhe/29945", "VW; GOL; VERMELHA; 1998/1999; GASOLINA")</f>
      </c>
      <c r="C45" s="4" t="inlineStr">
        <is>
          <t>Não vendido</t>
        </is>
      </c>
      <c r="D45" s="4" t="inlineStr">
        <is>
          <t>24</t>
        </is>
      </c>
      <c r="E45" s="5" t="inlineStr">
        <is>
          <t>4.600,00</t>
        </is>
      </c>
      <c r="F45" s="4" t="inlineStr">
        <is>
          <t>150.00</t>
        </is>
      </c>
    </row>
    <row collapsed="false" customFormat="false" customHeight="false" hidden="false" ht="12.1" outlineLevel="0" r="46">
      <c r="A46" s="5" t="s">
        <f>=HYPERLINK("https://www.leilaoonline.net/lote/detalhe/30816", "131")</f>
      </c>
      <c r="B46" s="4" t="s">
        <f>=HYPERLINK("https://www.leilaoonline.net/lote/detalhe/30816", "FIAT; PALIO ELX FLEX; 2010/2010; PRATA; ALCO./GASOL")</f>
      </c>
      <c r="C46" s="4" t="inlineStr">
        <is>
          <t>Vendido</t>
        </is>
      </c>
      <c r="D46" s="4" t="inlineStr">
        <is>
          <t>43</t>
        </is>
      </c>
      <c r="E46" s="5" t="inlineStr">
        <is>
          <t>14.350,00</t>
        </is>
      </c>
      <c r="F46" s="4" t="inlineStr">
        <is>
          <t>150.00</t>
        </is>
      </c>
    </row>
    <row collapsed="false" customFormat="false" customHeight="false" hidden="false" ht="12.1" outlineLevel="0" r="47">
      <c r="A47" s="5" t="s">
        <f>=HYPERLINK("https://www.leilaoonline.net/lote/detalhe/30863", "132")</f>
      </c>
      <c r="B47" s="4" t="s">
        <f>=HYPERLINK("https://www.leilaoonline.net/lote/detalhe/30863", "FORD; FOCUS GH 2LHC FLEX; 2010/2010; VERMELHA; ALCO./GASOL")</f>
      </c>
      <c r="C47" s="4" t="inlineStr">
        <is>
          <t>Não vendido</t>
        </is>
      </c>
      <c r="D47" s="4" t="inlineStr">
        <is>
          <t>3</t>
        </is>
      </c>
      <c r="E47" s="5" t="inlineStr">
        <is>
          <t>8.500,00</t>
        </is>
      </c>
      <c r="F47" s="4" t="inlineStr">
        <is>
          <t>500.00</t>
        </is>
      </c>
    </row>
    <row collapsed="false" customFormat="false" customHeight="false" hidden="false" ht="12.1" outlineLevel="0" r="48">
      <c r="A48" s="5" t="s">
        <f>=HYPERLINK("https://www.leilaoonline.net/lote/detalhe/29954", "135")</f>
      </c>
      <c r="B48" s="4" t="s">
        <f>=HYPERLINK("https://www.leilaoonline.net/lote/detalhe/29954", "MITSUBISHI; LANCER 2.0 "CVT", 2011/2012; GASOLINA; PRETA,")</f>
      </c>
      <c r="C48" s="4" t="inlineStr">
        <is>
          <t>Não vendido</t>
        </is>
      </c>
      <c r="D48" s="4" t="inlineStr">
        <is>
          <t>5</t>
        </is>
      </c>
      <c r="E48" s="5" t="inlineStr">
        <is>
          <t>24.250,00</t>
        </is>
      </c>
      <c r="F48" s="4" t="inlineStr">
        <is>
          <t>250.00</t>
        </is>
      </c>
    </row>
    <row collapsed="false" customFormat="false" customHeight="false" hidden="false" ht="12.1" outlineLevel="0" r="49">
      <c r="A49" s="5" t="s">
        <f>=HYPERLINK("https://www.leilaoonline.net/lote/detalhe/29952", "136")</f>
      </c>
      <c r="B49" s="4" t="s">
        <f>=HYPERLINK("https://www.leilaoonline.net/lote/detalhe/29952", "HONDA FIT LXL, 2005/2006, PRATA; GASOLINA")</f>
      </c>
      <c r="C49" s="4" t="inlineStr">
        <is>
          <t>Não vendido</t>
        </is>
      </c>
      <c r="D49" s="4" t="inlineStr">
        <is>
          <t>30</t>
        </is>
      </c>
      <c r="E49" s="5" t="inlineStr">
        <is>
          <t>16.250,00</t>
        </is>
      </c>
      <c r="F49" s="4" t="inlineStr">
        <is>
          <t>250.00</t>
        </is>
      </c>
    </row>
    <row collapsed="false" customFormat="false" customHeight="false" hidden="false" ht="12.1" outlineLevel="0" r="50">
      <c r="A50" s="5" t="s">
        <f>=HYPERLINK("https://www.leilaoonline.net/lote/detalhe/29931", "137")</f>
      </c>
      <c r="B50" s="4" t="s">
        <f>=HYPERLINK("https://www.leilaoonline.net/lote/detalhe/29931", "IMP; KIA SPORTAGE GRAND; 1999/1999; VERDE; GASOLINA")</f>
      </c>
      <c r="C50" s="4" t="inlineStr">
        <is>
          <t>Não vendido</t>
        </is>
      </c>
      <c r="D50" s="4" t="inlineStr">
        <is>
          <t>31</t>
        </is>
      </c>
      <c r="E50" s="5" t="inlineStr">
        <is>
          <t>7.100,00</t>
        </is>
      </c>
      <c r="F50" s="4" t="inlineStr">
        <is>
          <t>150.00</t>
        </is>
      </c>
    </row>
    <row collapsed="false" customFormat="false" customHeight="false" hidden="false" ht="12.1" outlineLevel="0" r="51">
      <c r="A51" s="5" t="s">
        <f>=HYPERLINK("https://www.leilaoonline.net/lote/detalhe/29941", "138")</f>
      </c>
      <c r="B51" s="4" t="s">
        <f>=HYPERLINK("https://www.leilaoonline.net/lote/detalhe/29941", "VW; VOYAGE  TREND 1.6; 2009/2010; PRETA; ALCO./GASOL.")</f>
      </c>
      <c r="C51" s="4" t="inlineStr">
        <is>
          <t>Não vendido</t>
        </is>
      </c>
      <c r="D51" s="4" t="inlineStr">
        <is>
          <t>17</t>
        </is>
      </c>
      <c r="E51" s="5" t="inlineStr">
        <is>
          <t>12.750,00</t>
        </is>
      </c>
      <c r="F51" s="4" t="inlineStr">
        <is>
          <t>250.00</t>
        </is>
      </c>
    </row>
    <row collapsed="false" customFormat="false" customHeight="false" hidden="false" ht="12.1" outlineLevel="0" r="52">
      <c r="A52" s="5" t="s">
        <f>=HYPERLINK("https://www.leilaoonline.net/lote/detalhe/29943", "140")</f>
      </c>
      <c r="B52" s="4" t="s">
        <f>=HYPERLINK("https://www.leilaoonline.net/lote/detalhe/29943", "FORD RANGER XL 13P; 2008/2009; BRANCA; DIESEL - CABINE DUPLA")</f>
      </c>
      <c r="C52" s="4" t="inlineStr">
        <is>
          <t>Não vendido</t>
        </is>
      </c>
      <c r="D52" s="4" t="inlineStr">
        <is>
          <t>19</t>
        </is>
      </c>
      <c r="E52" s="5" t="inlineStr">
        <is>
          <t>29.500,00</t>
        </is>
      </c>
      <c r="F52" s="4" t="inlineStr">
        <is>
          <t>500.00</t>
        </is>
      </c>
    </row>
    <row collapsed="false" customFormat="false" customHeight="false" hidden="false" ht="12.1" outlineLevel="0" r="53">
      <c r="A53" s="5" t="s">
        <f>=HYPERLINK("https://www.leilaoonline.net/lote/detalhe/29953", "141")</f>
      </c>
      <c r="B53" s="4" t="s">
        <f>=HYPERLINK("https://www.leilaoonline.net/lote/detalhe/29953", "HONDA; CITY LX FLEX AUTOMÁTICO; 2013/2013; CINZA; ALCO./GASOL.")</f>
      </c>
      <c r="C53" s="4" t="inlineStr">
        <is>
          <t>Vendido</t>
        </is>
      </c>
      <c r="D53" s="4" t="inlineStr">
        <is>
          <t>32</t>
        </is>
      </c>
      <c r="E53" s="5" t="inlineStr">
        <is>
          <t>25.000,00</t>
        </is>
      </c>
      <c r="F53" s="4" t="inlineStr">
        <is>
          <t>250.00</t>
        </is>
      </c>
    </row>
    <row collapsed="false" customFormat="false" customHeight="false" hidden="false" ht="12.1" outlineLevel="0" r="54">
      <c r="A54" s="5" t="s">
        <f>=HYPERLINK("https://www.leilaoonline.net/lote/detalhe/29942", "142")</f>
      </c>
      <c r="B54" s="4" t="s">
        <f>=HYPERLINK("https://www.leilaoonline.net/lote/detalhe/29942", "CITROEN/C3 AIRCOSS GLXA, ANO 2013/2014, PRATA")</f>
      </c>
      <c r="C54" s="4" t="inlineStr">
        <is>
          <t>Não vendido</t>
        </is>
      </c>
      <c r="D54" s="4" t="inlineStr">
        <is>
          <t>7</t>
        </is>
      </c>
      <c r="E54" s="5" t="inlineStr">
        <is>
          <t>19.250,00</t>
        </is>
      </c>
      <c r="F54" s="4" t="inlineStr">
        <is>
          <t>250.00</t>
        </is>
      </c>
    </row>
    <row collapsed="false" customFormat="false" customHeight="false" hidden="false" ht="12.1" outlineLevel="0" r="55">
      <c r="A55" s="5" t="s">
        <f>=HYPERLINK("https://www.leilaoonline.net/lote/detalhe/29956", "400")</f>
      </c>
      <c r="B55" s="4" t="s">
        <f>=HYPERLINK("https://www.leilaoonline.net/lote/detalhe/29956", "JOGO COM 05 RODAS DE LIGA LEVE ARO 15 SENDO 3 PNEUS 205 X 60 X 15 E 2 PNEUS 195 X 60 X 15")</f>
      </c>
      <c r="C55" s="4" t="inlineStr">
        <is>
          <t>Vendido</t>
        </is>
      </c>
      <c r="D55" s="4" t="inlineStr">
        <is>
          <t>15</t>
        </is>
      </c>
      <c r="E55" s="5" t="inlineStr">
        <is>
          <t>800,00</t>
        </is>
      </c>
      <c r="F55" s="4" t="inlineStr">
        <is>
          <t>50.00</t>
        </is>
      </c>
    </row>
    <row collapsed="false" customFormat="false" customHeight="false" hidden="false" ht="12.1" outlineLevel="0" r="56">
      <c r="A56" s="5" t="s">
        <f>=HYPERLINK("https://www.leilaoonline.net/lote/detalhe/29957", "401")</f>
      </c>
      <c r="B56" s="4" t="s">
        <f>=HYPERLINK("https://www.leilaoonline.net/lote/detalhe/29957", "JOGO DE RODAS DE FERRO ARO 15 COM PNEUS ")</f>
      </c>
      <c r="C56" s="4" t="inlineStr">
        <is>
          <t>Vendido</t>
        </is>
      </c>
      <c r="D56" s="4" t="inlineStr">
        <is>
          <t>5</t>
        </is>
      </c>
      <c r="E56" s="5" t="inlineStr">
        <is>
          <t>300,00</t>
        </is>
      </c>
      <c r="F56" s="4" t="inlineStr">
        <is>
          <t>50.00</t>
        </is>
      </c>
    </row>
    <row collapsed="false" customFormat="false" customHeight="false" hidden="false" ht="12.1" outlineLevel="0" r="57">
      <c r="A57" s="5" t="s">
        <f>=HYPERLINK("https://www.leilaoonline.net/lote/detalhe/29958", "402")</f>
      </c>
      <c r="B57" s="4" t="s">
        <f>=HYPERLINK("https://www.leilaoonline.net/lote/detalhe/29958", "JOGO DE RODAS ORBITAL ARO 17 COM PNEUS 3 195/45/17 E 1 195/40/17")</f>
      </c>
      <c r="C57" s="4" t="inlineStr">
        <is>
          <t>Vendido</t>
        </is>
      </c>
      <c r="D57" s="4" t="inlineStr">
        <is>
          <t>4</t>
        </is>
      </c>
      <c r="E57" s="5" t="inlineStr">
        <is>
          <t>1.098,00</t>
        </is>
      </c>
      <c r="F57" s="4" t="inlineStr">
        <is>
          <t>50.00</t>
        </is>
      </c>
    </row>
    <row collapsed="false" customFormat="false" customHeight="false" hidden="false" ht="12.1" outlineLevel="0" r="58">
      <c r="A58" s="5" t="s">
        <f>=HYPERLINK("https://www.leilaoonline.net/lote/detalhe/29959", "403")</f>
      </c>
      <c r="B58" s="4" t="s">
        <f>=HYPERLINK("https://www.leilaoonline.net/lote/detalhe/29959", "JOGO DE RODAS ORIGINAL FERRARI COM PNEUS 225/45/19")</f>
      </c>
      <c r="C58" s="4" t="inlineStr">
        <is>
          <t>Não vendido</t>
        </is>
      </c>
      <c r="D58" s="4" t="inlineStr">
        <is>
          <t>4</t>
        </is>
      </c>
      <c r="E58" s="5" t="inlineStr">
        <is>
          <t>1.450,00</t>
        </is>
      </c>
      <c r="F58" s="4" t="inlineStr">
        <is>
          <t>150.00</t>
        </is>
      </c>
    </row>
    <row collapsed="false" customFormat="false" customHeight="false" hidden="false" ht="12.1" outlineLevel="0" r="59">
      <c r="A59" s="5" t="s">
        <f>=HYPERLINK("https://www.leilaoonline.net/lote/detalhe/29960", "404")</f>
      </c>
      <c r="B59" s="4" t="s">
        <f>=HYPERLINK("https://www.leilaoonline.net/lote/detalhe/29960", "JOGO DE RODAS LAMBORGHINI COM PNEUS 225/45/19")</f>
      </c>
      <c r="C59" s="4" t="inlineStr">
        <is>
          <t>Não vendido</t>
        </is>
      </c>
      <c r="D59" s="4" t="inlineStr">
        <is>
          <t>5</t>
        </is>
      </c>
      <c r="E59" s="5" t="inlineStr">
        <is>
          <t>1.600,00</t>
        </is>
      </c>
      <c r="F59" s="4" t="inlineStr">
        <is>
          <t>150.00</t>
        </is>
      </c>
    </row>
    <row collapsed="false" customFormat="false" customHeight="false" hidden="false" ht="12.1" outlineLevel="0" r="60">
      <c r="A60" s="5" t="s">
        <f>=HYPERLINK("https://www.leilaoonline.net/lote/detalhe/29961", "405")</f>
      </c>
      <c r="B60" s="4" t="s">
        <f>=HYPERLINK("https://www.leilaoonline.net/lote/detalhe/29961", "JOGO DE RODAS MERCEDES ARO 18")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1.000,00</t>
        </is>
      </c>
      <c r="F60" s="4" t="inlineStr">
        <is>
          <t>150.00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2026-05-29T19:09:31.00Z</dcterms:created>
  <dc:creator>Tellks Tecnologia</dc:creator>
  <cp:revision>0</cp:revision>
</cp:coreProperties>
</file>