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• Caminhões • Máquinas e Equipamentos Industriais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08/08/2019 11:31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=HYPERLINK("https://www.leilaoonline.net/lote/detalhe/31377", "200")</f>
      </c>
      <c r="B11" s="4" t="s">
        <f>=HYPERLINK("https://www.leilaoonline.net/lote/detalhe/31377", "GOV-024-2019 - TRATOR DE ESTEIRA - CATERPILLAR - D8L - ANO: 1985")</f>
      </c>
      <c r="C11" s="4" t="inlineStr">
        <is>
          <t>Não vendido</t>
        </is>
      </c>
      <c r="D11" s="4" t="inlineStr">
        <is>
          <t>22</t>
        </is>
      </c>
      <c r="E11" s="5" t="inlineStr">
        <is>
          <t>31.000,00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=HYPERLINK("https://www.leilaoonline.net/lote/detalhe/31563", "201")</f>
      </c>
      <c r="B12" s="4" t="s">
        <f>=HYPERLINK("https://www.leilaoonline.net/lote/detalhe/31563", " MARAB-025-2019- MINI CARREGADEIRA BOBCAT CARTERPILLAR, ANO 2011")</f>
      </c>
      <c r="C12" s="4" t="inlineStr">
        <is>
          <t>Vendido</t>
        </is>
      </c>
      <c r="D12" s="4" t="inlineStr">
        <is>
          <t>27</t>
        </is>
      </c>
      <c r="E12" s="5" t="inlineStr">
        <is>
          <t>25.250,00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=HYPERLINK("https://www.leilaoonline.net/lote/detalhe/31560", "202")</f>
      </c>
      <c r="B13" s="4" t="s">
        <f>=HYPERLINK("https://www.leilaoonline.net/lote/detalhe/31560", " MARAB-026-2019- TORRE DE ILUMINAÇÃO LT230 QUATRO LAMPADAS 1.000 W VIPART")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2.250,00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=HYPERLINK("https://www.leilaoonline.net/lote/detalhe/31378", "206")</f>
      </c>
      <c r="B14" s="4" t="s">
        <f>=HYPERLINK("https://www.leilaoonline.net/lote/detalhe/31378", "AGLP-PF6801-2019 - PERFURATRIZ - ATLAS COPCO - DM30 - ANO: 2006")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=HYPERLINK("https://www.leilaoonline.net/lote/detalhe/31552", "210")</f>
      </c>
      <c r="B15" s="4" t="s">
        <f>=HYPERLINK("https://www.leilaoonline.net/lote/detalhe/31552", "MARI-CM7621-2019 - CAMINHÃO - FORD - 815E - ANO: 2006")</f>
      </c>
      <c r="C15" s="4" t="inlineStr">
        <is>
          <t>Não vendido</t>
        </is>
      </c>
      <c r="D15" s="4" t="inlineStr">
        <is>
          <t>34</t>
        </is>
      </c>
      <c r="E15" s="5" t="inlineStr">
        <is>
          <t>36.000,00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=HYPERLINK("https://www.leilaoonline.net/lote/detalhe/31551", "211")</f>
      </c>
      <c r="B16" s="4" t="s">
        <f>=HYPERLINK("https://www.leilaoonline.net/lote/detalhe/31551", "MARI-CT6244-2019 CAMINHÃO PIPA - SCANIA - P420 B 8X4 - Ano: 2010")</f>
      </c>
      <c r="C16" s="4" t="inlineStr">
        <is>
          <t>Vendido</t>
        </is>
      </c>
      <c r="D16" s="4" t="inlineStr">
        <is>
          <t>88</t>
        </is>
      </c>
      <c r="E16" s="5" t="inlineStr">
        <is>
          <t>56.500,00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=HYPERLINK("https://www.leilaoonline.net/lote/detalhe/31379", "213")</f>
      </c>
      <c r="B17" s="4" t="s">
        <f>=HYPERLINK("https://www.leilaoonline.net/lote/detalhe/31379", "082-1436-2019 - FIAT - PALIO ELX FLEX - ANO: 2005")</f>
      </c>
      <c r="C17" s="4" t="inlineStr">
        <is>
          <t>Não vendido</t>
        </is>
      </c>
      <c r="D17" s="4" t="inlineStr">
        <is>
          <t>16</t>
        </is>
      </c>
      <c r="E17" s="5" t="inlineStr">
        <is>
          <t>5.000,00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=HYPERLINK("https://www.leilaoonline.net/lote/detalhe/31545", "214")</f>
      </c>
      <c r="B18" s="4" t="s">
        <f>=HYPERLINK("https://www.leilaoonline.net/lote/detalhe/31545", "ITA-055-2019 - CAMINHÃO SCANIA - P420 8X4 - Ano: 2011")</f>
      </c>
      <c r="C18" s="4" t="inlineStr">
        <is>
          <t>Vendido</t>
        </is>
      </c>
      <c r="D18" s="4" t="inlineStr">
        <is>
          <t>154</t>
        </is>
      </c>
      <c r="E18" s="5" t="inlineStr">
        <is>
          <t>95.550,00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=HYPERLINK("https://www.leilaoonline.net/lote/detalhe/31386", "215")</f>
      </c>
      <c r="B19" s="4" t="s">
        <f>=HYPERLINK("https://www.leilaoonline.net/lote/detalhe/31386", "MARI-LM0122-2019 - Torre Iluminação - HEINER MLT - MLT/30600226 - Ano: 2015")</f>
      </c>
      <c r="C19" s="4" t="inlineStr">
        <is>
          <t>Vendido</t>
        </is>
      </c>
      <c r="D19" s="4" t="inlineStr">
        <is>
          <t>6</t>
        </is>
      </c>
      <c r="E19" s="5" t="inlineStr">
        <is>
          <t>1.300,00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=HYPERLINK("https://www.leilaoonline.net/lote/detalhe/31387", "216")</f>
      </c>
      <c r="B20" s="4" t="s">
        <f>=HYPERLINK("https://www.leilaoonline.net/lote/detalhe/31387", "MARI-LM0126-2019 - Torre Iluminação - HEINER MLT - ML - Ano: 2015 ")</f>
      </c>
      <c r="C20" s="4" t="inlineStr">
        <is>
          <t>Vendido</t>
        </is>
      </c>
      <c r="D20" s="4" t="inlineStr">
        <is>
          <t>7</t>
        </is>
      </c>
      <c r="E20" s="5" t="inlineStr">
        <is>
          <t>1.450,00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=HYPERLINK("https://www.leilaoonline.net/lote/detalhe/31388", "217")</f>
      </c>
      <c r="B21" s="4" t="s">
        <f>=HYPERLINK("https://www.leilaoonline.net/lote/detalhe/31388", "MARI-LM0133-2019 - Torre Iluminação - DOOSAN - INGERSOLL RAND - Ano: 2011 ")</f>
      </c>
      <c r="C21" s="4" t="inlineStr">
        <is>
          <t>Vendido</t>
        </is>
      </c>
      <c r="D21" s="4" t="inlineStr">
        <is>
          <t>6</t>
        </is>
      </c>
      <c r="E21" s="5" t="inlineStr">
        <is>
          <t>1.300,00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=HYPERLINK("https://www.leilaoonline.net/lote/detalhe/31531", "218")</f>
      </c>
      <c r="B22" s="4" t="s">
        <f>=HYPERLINK("https://www.leilaoonline.net/lote/detalhe/31531", "ITA-051-2019 -  6 PEÇAS CABO CJ ")</f>
      </c>
      <c r="C22" s="4" t="inlineStr">
        <is>
          <t>Vendido</t>
        </is>
      </c>
      <c r="D22" s="4" t="inlineStr">
        <is>
          <t>1</t>
        </is>
      </c>
      <c r="E22" s="5" t="inlineStr">
        <is>
          <t>2.750,00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=HYPERLINK("https://www.leilaoonline.net/lote/detalhe/31546", "219")</f>
      </c>
      <c r="B23" s="4" t="s">
        <f>=HYPERLINK("https://www.leilaoonline.net/lote/detalhe/31546", "ITA-065-2019 - 202 ITENS PORTAS E JANELAS DE ALUMÍNIO....veja descritivo de itens ")</f>
      </c>
      <c r="C23" s="4" t="inlineStr">
        <is>
          <t>Não vendido</t>
        </is>
      </c>
      <c r="D23" s="4" t="inlineStr">
        <is>
          <t>35</t>
        </is>
      </c>
      <c r="E23" s="5" t="inlineStr">
        <is>
          <t>6.850,00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=HYPERLINK("https://www.leilaoonline.net/lote/detalhe/31380", "221")</f>
      </c>
      <c r="B24" s="4" t="s">
        <f>=HYPERLINK("https://www.leilaoonline.net/lote/detalhe/31380", "GOV-025-2019 - 13 UND - CAPOTA FECHADA COM MOLDURA ULTILITARIOS 4X4,FROTA MODELO HILUX")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1.150,00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=HYPERLINK("https://www.leilaoonline.net/lote/detalhe/31381", "222")</f>
      </c>
      <c r="B25" s="4" t="s">
        <f>=HYPERLINK("https://www.leilaoonline.net/lote/detalhe/31381", "ITA-056-2019 - 163 METROS CABO 8 X 3 X 1,5mm²    - 300V")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700,00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=HYPERLINK("https://www.leilaoonline.net/lote/detalhe/31383", "230")</f>
      </c>
      <c r="B26" s="4" t="s">
        <f>=HYPERLINK("https://www.leilaoonline.net/lote/detalhe/31383", "PIC-145-2019 - 179 UND CILINDROS E OUTROS - veja descritivo de itens")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=HYPERLINK("https://www.leilaoonline.net/lote/detalhe/31384", "231")</f>
      </c>
      <c r="B27" s="4" t="s">
        <f>=HYPERLINK("https://www.leilaoonline.net/lote/detalhe/31384", "PIC-144-2019 -  90 UND EIXO, ROTOR E OUTROS - veja descritivo de itens")</f>
      </c>
      <c r="C27" s="4" t="inlineStr">
        <is>
          <t>Vendido</t>
        </is>
      </c>
      <c r="D27" s="4" t="inlineStr">
        <is>
          <t>1</t>
        </is>
      </c>
      <c r="E27" s="5" t="inlineStr">
        <is>
          <t>750,00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=HYPERLINK("https://www.leilaoonline.net/lote/detalhe/31382", "241")</f>
      </c>
      <c r="B28" s="4" t="s">
        <f>=HYPERLINK("https://www.leilaoonline.net/lote/detalhe/31382", "SSG-005-2019 - 38 UND - ROLAMENTOS ANEIS E OUTROS  - veja descritivo de itens")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550,00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=HYPERLINK("https://www.leilaoonline.net/lote/detalhe/31402", "243")</f>
      </c>
      <c r="B29" s="4" t="s">
        <f>=HYPERLINK("https://www.leilaoonline.net/lote/detalhe/31402", "SSG-007-2019 - 470 UND BATERIA, ROLAMENTOS E OUTROS  - veja descritivo de itens")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1.400,00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=HYPERLINK("https://www.leilaoonline.net/lote/detalhe/31403", "244")</f>
      </c>
      <c r="B30" s="4" t="s">
        <f>=HYPERLINK("https://www.leilaoonline.net/lote/detalhe/31403", "OIA-006-2019 - 19 UND  DE PEÇAS E ACESSÓRIOS P/ VEÍCULOS PESADOS - veja descritivo de itens")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350,00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=HYPERLINK("https://www.leilaoonline.net/lote/detalhe/31398", "252")</f>
      </c>
      <c r="B31" s="4" t="s">
        <f>=HYPERLINK("https://www.leilaoonline.net/lote/detalhe/31398", " 082-1434-2019 - 2.033 ITENS - ENGRENAGEM , MOLA  E OUTROS - veja descritivo de itens")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550,00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=HYPERLINK("https://www.leilaoonline.net/lote/detalhe/31397", "253")</f>
      </c>
      <c r="B32" s="4" t="s">
        <f>=HYPERLINK("https://www.leilaoonline.net/lote/detalhe/31397", " 082-1435-2019 - 241 ITENS  - VENTOINHA, CONTATOR  E OUTROS - VEJA DESCRITIVO DE ITENS.")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=HYPERLINK("https://www.leilaoonline.net/lote/detalhe/31399", "254")</f>
      </c>
      <c r="B33" s="4" t="s">
        <f>=HYPERLINK("https://www.leilaoonline.net/lote/detalhe/31399", " 082-1437-2019 - 22 ITENS DIVERSOS - BICICLETAS CALOI DIVERSAS - veja descritivo de itens")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750,00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=HYPERLINK("https://www.leilaoonline.net/lote/detalhe/31400", "255")</f>
      </c>
      <c r="B34" s="4" t="s">
        <f>=HYPERLINK("https://www.leilaoonline.net/lote/detalhe/31400", " ACD-011-2019 - 19 PARTES E PEÇAS - CAIXA SUSPENSÃO - Veja descritivo de itens")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=HYPERLINK("https://www.leilaoonline.net/lote/detalhe/31415", "260")</f>
      </c>
      <c r="B35" s="4" t="s">
        <f>=HYPERLINK("https://www.leilaoonline.net/lote/detalhe/31415", " CKS-MRO-064-2019- 28 PEÇAS - ANALIASADOR SPECTROIL MRW .")</f>
      </c>
      <c r="C35" s="4" t="inlineStr">
        <is>
          <t>Vendido</t>
        </is>
      </c>
      <c r="D35" s="4" t="inlineStr">
        <is>
          <t>1</t>
        </is>
      </c>
      <c r="E35" s="5" t="inlineStr">
        <is>
          <t>200,00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=HYPERLINK("https://www.leilaoonline.net/lote/detalhe/31404", "262")</f>
      </c>
      <c r="B36" s="4" t="s">
        <f>=HYPERLINK("https://www.leilaoonline.net/lote/detalhe/31404", " CKS-MRO-066-2019 - 493 ITENS -  ANEL REDUTOR E OUTROS - Veja descritivo de itens")</f>
      </c>
      <c r="C36" s="4" t="inlineStr">
        <is>
          <t>Vendido</t>
        </is>
      </c>
      <c r="D36" s="4" t="inlineStr">
        <is>
          <t>1</t>
        </is>
      </c>
      <c r="E36" s="5" t="inlineStr">
        <is>
          <t>200,00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=HYPERLINK("https://www.leilaoonline.net/lote/detalhe/31408", "265")</f>
      </c>
      <c r="B37" s="4" t="s">
        <f>=HYPERLINK("https://www.leilaoonline.net/lote/detalhe/31408", " FAB-008-2019- 97 ITENS DIVERSOS- AMORTECEDOR E OUTROS - Veja descritivo de itens")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=HYPERLINK("https://www.leilaoonline.net/lote/detalhe/31410", "266")</f>
      </c>
      <c r="B38" s="4" t="s">
        <f>=HYPERLINK("https://www.leilaoonline.net/lote/detalhe/31410", " FAB-009-2019 - 4 ITENS DIVERSOS - CHAVE, REPAROS COMPONENTES - Veja descritivo de itens")</f>
      </c>
      <c r="C38" s="4" t="inlineStr">
        <is>
          <t>Vendido</t>
        </is>
      </c>
      <c r="D38" s="4" t="inlineStr">
        <is>
          <t>1</t>
        </is>
      </c>
      <c r="E38" s="5" t="inlineStr">
        <is>
          <t>200,00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=HYPERLINK("https://www.leilaoonline.net/lote/detalhe/31412", "268")</f>
      </c>
      <c r="B39" s="4" t="s">
        <f>=HYPERLINK("https://www.leilaoonline.net/lote/detalhe/31412", " FAB-011-2019 - 19 ITENS - DISJUNTOR, AMPERIMENTO E OUTROS - Veja descritivo de itens")</f>
      </c>
      <c r="C39" s="4" t="inlineStr">
        <is>
          <t>Vendido</t>
        </is>
      </c>
      <c r="D39" s="4" t="inlineStr">
        <is>
          <t>4</t>
        </is>
      </c>
      <c r="E39" s="5" t="inlineStr">
        <is>
          <t>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=HYPERLINK("https://www.leilaoonline.net/lote/detalhe/31414", "270")</f>
      </c>
      <c r="B40" s="4" t="s">
        <f>=HYPERLINK("https://www.leilaoonline.net/lote/detalhe/31414", " ITA-052-2019- 38 ITENS - KIT P/ CAMINHÃO FORA DE ESTRADA - veja descritivo de itens")</f>
      </c>
      <c r="C40" s="4" t="inlineStr">
        <is>
          <t>Vendido</t>
        </is>
      </c>
      <c r="D40" s="4" t="inlineStr">
        <is>
          <t>7</t>
        </is>
      </c>
      <c r="E40" s="5" t="inlineStr">
        <is>
          <t>800,00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=HYPERLINK("https://www.leilaoonline.net/lote/detalhe/31413", "271")</f>
      </c>
      <c r="B41" s="4" t="s">
        <f>=HYPERLINK("https://www.leilaoonline.net/lote/detalhe/31413", " ITA-054-2019 - 12 ITENS  - VÁLVULA E OUTROS - veja descritivo de itens")</f>
      </c>
      <c r="C41" s="4" t="inlineStr">
        <is>
          <t>Vendido</t>
        </is>
      </c>
      <c r="D41" s="4" t="inlineStr">
        <is>
          <t>1</t>
        </is>
      </c>
      <c r="E41" s="5" t="inlineStr">
        <is>
          <t>200,00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=HYPERLINK("https://www.leilaoonline.net/lote/detalhe/31406", "272")</f>
      </c>
      <c r="B42" s="4" t="s">
        <f>=HYPERLINK("https://www.leilaoonline.net/lote/detalhe/31406", " ITA-058-2019- 01 LAVA LOUÇAS ")</f>
      </c>
      <c r="C42" s="4" t="inlineStr">
        <is>
          <t>Não vendido</t>
        </is>
      </c>
      <c r="D42" s="4" t="inlineStr">
        <is>
          <t>15</t>
        </is>
      </c>
      <c r="E42" s="5" t="inlineStr">
        <is>
          <t>850,00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=HYPERLINK("https://www.leilaoonline.net/lote/detalhe/31407", "273")</f>
      </c>
      <c r="B43" s="4" t="s">
        <f>=HYPERLINK("https://www.leilaoonline.net/lote/detalhe/31407", " ITA-059-2019 - 22 ITENS - TELEFONE DIGITAL, FAX E OUTROS - veja descritivo de itens")</f>
      </c>
      <c r="C43" s="4" t="inlineStr">
        <is>
          <t>Não vendido</t>
        </is>
      </c>
      <c r="D43" s="4" t="inlineStr">
        <is>
          <t>13</t>
        </is>
      </c>
      <c r="E43" s="5" t="inlineStr">
        <is>
          <t>700,00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=HYPERLINK("https://www.leilaoonline.net/lote/detalhe/31411", "275")</f>
      </c>
      <c r="B44" s="4" t="s">
        <f>=HYPERLINK("https://www.leilaoonline.net/lote/detalhe/31411", " ITA-063-2019 - 412 ITENS  -  TELEFONES SIEMENS E OUTROS - veja descritivo de itens")</f>
      </c>
      <c r="C44" s="4" t="inlineStr">
        <is>
          <t>Não vendido</t>
        </is>
      </c>
      <c r="D44" s="4" t="inlineStr">
        <is>
          <t>28</t>
        </is>
      </c>
      <c r="E44" s="5" t="inlineStr">
        <is>
          <t>1.450,00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=HYPERLINK("https://www.leilaoonline.net/lote/detalhe/31409", "276")</f>
      </c>
      <c r="B45" s="4" t="s">
        <f>=HYPERLINK("https://www.leilaoonline.net/lote/detalhe/31409", " ITA-064-2019 - 43 CADEIRAS - veja descritivo de itens")</f>
      </c>
      <c r="C45" s="4" t="inlineStr">
        <is>
          <t>Não vendido</t>
        </is>
      </c>
      <c r="D45" s="4" t="inlineStr">
        <is>
          <t>3</t>
        </is>
      </c>
      <c r="E45" s="5" t="inlineStr">
        <is>
          <t>400,00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=HYPERLINK("https://www.leilaoonline.net/lote/detalhe/31416", "279")</f>
      </c>
      <c r="B46" s="4" t="s">
        <f>=HYPERLINK("https://www.leilaoonline.net/lote/detalhe/31416", " MARAB-013-2019- 10 CADEIRAS DIVERSAS - veja descritivo de itens")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=HYPERLINK("https://www.leilaoonline.net/lote/detalhe/31421", "288")</f>
      </c>
      <c r="B47" s="4" t="s">
        <f>=HYPERLINK("https://www.leilaoonline.net/lote/detalhe/31421", " MCR-113-2019 - 37 - GRAMPO, ACOPLAMENTO CAT - veja descritivo de itens")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=HYPERLINK("https://www.leilaoonline.net/lote/detalhe/31418", "291")</f>
      </c>
      <c r="B48" s="4" t="s">
        <f>=HYPERLINK("https://www.leilaoonline.net/lote/detalhe/31418", " MCR-117-2019 - 336 - FILTROS, ANEL  E OUTROS - veja descritivo de itens")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300,00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=HYPERLINK("https://www.leilaoonline.net/lote/detalhe/31420", "293")</f>
      </c>
      <c r="B49" s="4" t="s">
        <f>=HYPERLINK("https://www.leilaoonline.net/lote/detalhe/31420", " MCR-119-2019 - 160  ELEMENTOS")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=HYPERLINK("https://www.leilaoonline.net/lote/detalhe/31419", "294")</f>
      </c>
      <c r="B50" s="4" t="s">
        <f>=HYPERLINK("https://www.leilaoonline.net/lote/detalhe/31419", " MCR-120-2019 - 6 OXICATALISADOR")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=HYPERLINK("https://www.leilaoonline.net/lote/detalhe/31423", "296")</f>
      </c>
      <c r="B51" s="4" t="s">
        <f>=HYPERLINK("https://www.leilaoonline.net/lote/detalhe/31423", " MCR-122-2019- 29 ITENS - BOMBA CENTRIFUGA, DISCO - veja descritivo de itens")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=HYPERLINK("https://www.leilaoonline.net/lote/detalhe/31422", "297")</f>
      </c>
      <c r="B52" s="4" t="s">
        <f>=HYPERLINK("https://www.leilaoonline.net/lote/detalhe/31422", " MCR-123-2019  - 20  PLACA CONTATO  GETMAN;444554")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=HYPERLINK("https://www.leilaoonline.net/lote/detalhe/31425", "298")</f>
      </c>
      <c r="B53" s="4" t="s">
        <f>=HYPERLINK("https://www.leilaoonline.net/lote/detalhe/31425", " MCR-124-2019  - 14  DISCO; FREIO; GETMAN;444576")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100,00</t>
        </is>
      </c>
      <c r="F53" s="4" t="inlineStr">
        <is>
          <t>20.00</t>
        </is>
      </c>
    </row>
    <row collapsed="false" customFormat="false" customHeight="false" hidden="false" ht="12.1" outlineLevel="0" r="54">
      <c r="A54" s="5" t="s">
        <f>=HYPERLINK("https://www.leilaoonline.net/lote/detalhe/31424", "300")</f>
      </c>
      <c r="B54" s="4" t="s">
        <f>=HYPERLINK("https://www.leilaoonline.net/lote/detalhe/31424", " MCR-127-2019 - 33 ITENS - ROLAMENTOS E OUTROS - veja descritivo de itens")</f>
      </c>
      <c r="C54" s="4" t="inlineStr">
        <is>
          <t>Vendido</t>
        </is>
      </c>
      <c r="D54" s="4" t="inlineStr">
        <is>
          <t>2</t>
        </is>
      </c>
      <c r="E54" s="5" t="inlineStr">
        <is>
          <t>300,00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=HYPERLINK("https://www.leilaoonline.net/lote/detalhe/31426", "301")</f>
      </c>
      <c r="B55" s="4" t="s">
        <f>=HYPERLINK("https://www.leilaoonline.net/lote/detalhe/31426", " OIA-007-2019 - 29 ITENS DIVERSOS - CILINDRO E OUTROS - veja descritivo de itens")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350,00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=HYPERLINK("https://www.leilaoonline.net/lote/detalhe/31431", "302")</f>
      </c>
      <c r="B56" s="4" t="s">
        <f>=HYPERLINK("https://www.leilaoonline.net/lote/detalhe/31431", " OIA-008-2019 - 07 BOMBAS COMPONENTES DIVERSAS - veja descritivo de itens")</f>
      </c>
      <c r="C56" s="4" t="inlineStr">
        <is>
          <t>Vendido</t>
        </is>
      </c>
      <c r="D56" s="4" t="inlineStr">
        <is>
          <t>8</t>
        </is>
      </c>
      <c r="E56" s="5" t="inlineStr">
        <is>
          <t>2.450,00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=HYPERLINK("https://www.leilaoonline.net/lote/detalhe/31429", "303")</f>
      </c>
      <c r="B57" s="4" t="s">
        <f>=HYPERLINK("https://www.leilaoonline.net/lote/detalhe/31429", " OIA-009-2019 - 15 ITENS - PLATO, EMBREAGEM E OUTROS - veja descritivo de itens")</f>
      </c>
      <c r="C57" s="4" t="inlineStr">
        <is>
          <t>Não vendido</t>
        </is>
      </c>
      <c r="D57" s="4" t="inlineStr">
        <is>
          <t>3</t>
        </is>
      </c>
      <c r="E57" s="5" t="inlineStr">
        <is>
          <t>550,00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=HYPERLINK("https://www.leilaoonline.net/lote/detalhe/31428", "304")</f>
      </c>
      <c r="B58" s="4" t="s">
        <f>=HYPERLINK("https://www.leilaoonline.net/lote/detalhe/31428", " OIA-010-2019 - 22 ITENS - CILINDROS E OUTROS - veja descritivo de itens")</f>
      </c>
      <c r="C58" s="4" t="inlineStr">
        <is>
          <t>Não vendido</t>
        </is>
      </c>
      <c r="D58" s="4" t="inlineStr">
        <is>
          <t>2</t>
        </is>
      </c>
      <c r="E58" s="5" t="inlineStr">
        <is>
          <t>400,00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=HYPERLINK("https://www.leilaoonline.net/lote/detalhe/31430", "306")</f>
      </c>
      <c r="B59" s="4" t="s">
        <f>=HYPERLINK("https://www.leilaoonline.net/lote/detalhe/31430", " OIA-012-2019- 28 ITENS - ESCOVA, MANGUEIRA E OUTROS - veja descritivo de itens")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100,00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=HYPERLINK("https://www.leilaoonline.net/lote/detalhe/31436", "308")</f>
      </c>
      <c r="B60" s="4" t="s">
        <f>=HYPERLINK("https://www.leilaoonline.net/lote/detalhe/31436", " SLB-025-2019 - 2.260 ITENS - ANÉIS E OUTROS - veja descritivo de itens")</f>
      </c>
      <c r="C60" s="4" t="inlineStr">
        <is>
          <t>Não vendido</t>
        </is>
      </c>
      <c r="D60" s="4" t="inlineStr">
        <is>
          <t>2</t>
        </is>
      </c>
      <c r="E60" s="5" t="inlineStr">
        <is>
          <t>300,00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=HYPERLINK("https://www.leilaoonline.net/lote/detalhe/31432", "315")</f>
      </c>
      <c r="B61" s="4" t="s">
        <f>=HYPERLINK("https://www.leilaoonline.net/lote/detalhe/31432", " SLS-MRO-036-2019 - 211 ITENS - EIXO COMPONENTE E OUTROS - veja descritivo de itens")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150,00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=HYPERLINK("https://www.leilaoonline.net/lote/detalhe/31434", "317")</f>
      </c>
      <c r="B62" s="4" t="s">
        <f>=HYPERLINK("https://www.leilaoonline.net/lote/detalhe/31434", " SLS-MRO-039-2019- 1049 - CASQUILHO COMPONENTE E OUTROS - veja descritivo de itens")</f>
      </c>
      <c r="C62" s="4" t="inlineStr">
        <is>
          <t>Não vendido</t>
        </is>
      </c>
      <c r="D62" s="4" t="inlineStr">
        <is>
          <t>7</t>
        </is>
      </c>
      <c r="E62" s="5" t="inlineStr">
        <is>
          <t>3.450,00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=HYPERLINK("https://www.leilaoonline.net/lote/detalhe/31438", "322")</f>
      </c>
      <c r="B63" s="4" t="s">
        <f>=HYPERLINK("https://www.leilaoonline.net/lote/detalhe/31438", "MCR-111-2019 - 25 FLUIDO, FILTRO DE AR , PARTES E PEÇAS - veja descritivo de itens")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100,00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=HYPERLINK("https://www.leilaoonline.net/lote/detalhe/31439", "323")</f>
      </c>
      <c r="B64" s="4" t="s">
        <f>=HYPERLINK("https://www.leilaoonline.net/lote/detalhe/31439", "CD-956-2019 - MRO - 188 Peças e acessórios de veículo pesado - veja descritivo de itens")</f>
      </c>
      <c r="C64" s="4" t="inlineStr">
        <is>
          <t>Vendido</t>
        </is>
      </c>
      <c r="D64" s="4" t="inlineStr">
        <is>
          <t>7</t>
        </is>
      </c>
      <c r="E64" s="5" t="inlineStr">
        <is>
          <t>800,00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=HYPERLINK("https://www.leilaoonline.net/lote/detalhe/31440", "324")</f>
      </c>
      <c r="B65" s="4" t="s">
        <f>=HYPERLINK("https://www.leilaoonline.net/lote/detalhe/31440", "CD-957-2019 - MRO - 71 Itens Componentes Elétricos - veja descritivo de itens")</f>
      </c>
      <c r="C65" s="4" t="inlineStr">
        <is>
          <t>Vendido</t>
        </is>
      </c>
      <c r="D65" s="4" t="inlineStr">
        <is>
          <t>11</t>
        </is>
      </c>
      <c r="E65" s="5" t="inlineStr">
        <is>
          <t>600,00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=HYPERLINK("https://www.leilaoonline.net/lote/detalhe/31443", "327")</f>
      </c>
      <c r="B66" s="4" t="s">
        <f>=HYPERLINK("https://www.leilaoonline.net/lote/detalhe/31443", "CD-960-2019 - MRO - 727 Itens Juntas e vedações - veja descritivo de itens")</f>
      </c>
      <c r="C66" s="4" t="inlineStr">
        <is>
          <t>Vendido</t>
        </is>
      </c>
      <c r="D66" s="4" t="inlineStr">
        <is>
          <t>10</t>
        </is>
      </c>
      <c r="E66" s="5" t="inlineStr">
        <is>
          <t>650,00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=HYPERLINK("https://www.leilaoonline.net/lote/detalhe/31446", "330")</f>
      </c>
      <c r="B67" s="4" t="s">
        <f>=HYPERLINK("https://www.leilaoonline.net/lote/detalhe/31446", "CD-963-2019 - MRO - 110 Itens - Peças e acessórios de bombas - veja descritivo de itens")</f>
      </c>
      <c r="C67" s="4" t="inlineStr">
        <is>
          <t>Vendido</t>
        </is>
      </c>
      <c r="D67" s="4" t="inlineStr">
        <is>
          <t>3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=HYPERLINK("https://www.leilaoonline.net/lote/detalhe/31447", "331")</f>
      </c>
      <c r="B68" s="4" t="s">
        <f>=HYPERLINK("https://www.leilaoonline.net/lote/detalhe/31447", "CD-964-2019 - MRO - 767 Itens Juntas e vedações - Código Grupo de Mercadorias: 31180000 - VEJA DESCRITIVO DE ITENS")</f>
      </c>
      <c r="C68" s="4" t="inlineStr">
        <is>
          <t>Vendido</t>
        </is>
      </c>
      <c r="D68" s="4" t="inlineStr">
        <is>
          <t>2</t>
        </is>
      </c>
      <c r="E68" s="5" t="inlineStr">
        <is>
          <t>400,00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=HYPERLINK("https://www.leilaoonline.net/lote/detalhe/31448", "332")</f>
      </c>
      <c r="B69" s="4" t="s">
        <f>=HYPERLINK("https://www.leilaoonline.net/lote/detalhe/31448", "CD-965-2019 - MRO - 43 Itens - Equipamento de lubrificação e peças e acessórios - veja descritivo de itens")</f>
      </c>
      <c r="C69" s="4" t="inlineStr">
        <is>
          <t>Vendido</t>
        </is>
      </c>
      <c r="D69" s="4" t="inlineStr">
        <is>
          <t>1</t>
        </is>
      </c>
      <c r="E69" s="5" t="inlineStr">
        <is>
          <t>100,00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=HYPERLINK("https://www.leilaoonline.net/lote/detalhe/31449", "333")</f>
      </c>
      <c r="B70" s="4" t="s">
        <f>=HYPERLINK("https://www.leilaoonline.net/lote/detalhe/31449", "CD-966-2019 - MRO - 394 Itens - Conexões de tubos - veja descritivo de itens")</f>
      </c>
      <c r="C70" s="4" t="inlineStr">
        <is>
          <t>Vendido</t>
        </is>
      </c>
      <c r="D70" s="4" t="inlineStr">
        <is>
          <t>1</t>
        </is>
      </c>
      <c r="E70" s="5" t="inlineStr">
        <is>
          <t>200,00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=HYPERLINK("https://www.leilaoonline.net/lote/detalhe/31550", "337")</f>
      </c>
      <c r="B71" s="4" t="s">
        <f>=HYPERLINK("https://www.leilaoonline.net/lote/detalhe/31550", "GOV-029-2019 - 1 EIXO COMPONENTE AÇO FORJA")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=HYPERLINK("https://www.leilaoonline.net/lote/detalhe/31523", "339")</f>
      </c>
      <c r="B72" s="4" t="s">
        <f>=HYPERLINK("https://www.leilaoonline.net/lote/detalhe/31523", "SLS-MRO-054-2019 - 1754 PEÇAS EQ. RODOVIARIOS SUSPENSÃO....veja descritivo de itens 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550,00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=HYPERLINK("https://www.leilaoonline.net/lote/detalhe/31524", "340")</f>
      </c>
      <c r="B73" s="4" t="s">
        <f>=HYPERLINK("https://www.leilaoonline.net/lote/detalhe/31524", "SLB-027-2019 - 657 ITENS - FERRAMENTAS, ALICATES, CHAVES...veja descritivo de itens ")</f>
      </c>
      <c r="C73" s="4" t="inlineStr">
        <is>
          <t>Vendido</t>
        </is>
      </c>
      <c r="D73" s="4" t="inlineStr">
        <is>
          <t>9</t>
        </is>
      </c>
      <c r="E73" s="5" t="inlineStr">
        <is>
          <t>700,00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=HYPERLINK("https://www.leilaoonline.net/lote/detalhe/31525", "341")</f>
      </c>
      <c r="B74" s="4" t="s">
        <f>=HYPERLINK("https://www.leilaoonline.net/lote/detalhe/31525", "SLB-028-2019 - 342 ITENS - PEÇAS KOMATSU, ATAS COPCO, CAT......veja descritivo de itens ")</f>
      </c>
      <c r="C74" s="4" t="inlineStr">
        <is>
          <t>Não vendido</t>
        </is>
      </c>
      <c r="D74" s="4" t="inlineStr">
        <is>
          <t>3</t>
        </is>
      </c>
      <c r="E74" s="5" t="inlineStr">
        <is>
          <t>1.550,00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=HYPERLINK("https://www.leilaoonline.net/lote/detalhe/31526", "342")</f>
      </c>
      <c r="B75" s="4" t="s">
        <f>=HYPERLINK("https://www.leilaoonline.net/lote/detalhe/31526", "SLB-029-2019 - 505 ITENS - VÁVULAS, ANÉIS, USO PERFURATRIZ...veja descritivo de itens ")</f>
      </c>
      <c r="C75" s="4" t="inlineStr">
        <is>
          <t>Não vendido</t>
        </is>
      </c>
      <c r="D75" s="4" t="inlineStr">
        <is>
          <t>4</t>
        </is>
      </c>
      <c r="E75" s="5" t="inlineStr">
        <is>
          <t>1.200,00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=HYPERLINK("https://www.leilaoonline.net/lote/detalhe/31527", "343")</f>
      </c>
      <c r="B76" s="4" t="s">
        <f>=HYPERLINK("https://www.leilaoonline.net/lote/detalhe/31527", "SLS-MRO-052-2019 - 2660 ITENS FERRO MOLAS, CHAPAS....veja descritivo de itens ")</f>
      </c>
      <c r="C76" s="4" t="inlineStr">
        <is>
          <t>Não vendido</t>
        </is>
      </c>
      <c r="D76" s="4" t="inlineStr">
        <is>
          <t>43</t>
        </is>
      </c>
      <c r="E76" s="5" t="inlineStr">
        <is>
          <t>8.000,00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=HYPERLINK("https://www.leilaoonline.net/lote/detalhe/31529", "344")</f>
      </c>
      <c r="B77" s="4" t="s">
        <f>=HYPERLINK("https://www.leilaoonline.net/lote/detalhe/31529", "FAB-007-2019 - 110 CHAPAS DESGATE E PARTES....veja descritivo de itens ")</f>
      </c>
      <c r="C77" s="4" t="inlineStr">
        <is>
          <t>Vendido</t>
        </is>
      </c>
      <c r="D77" s="4" t="inlineStr">
        <is>
          <t>3</t>
        </is>
      </c>
      <c r="E77" s="5" t="inlineStr">
        <is>
          <t>850,00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=HYPERLINK("https://www.leilaoonline.net/lote/detalhe/31530", "345")</f>
      </c>
      <c r="B78" s="4" t="s">
        <f>=HYPERLINK("https://www.leilaoonline.net/lote/detalhe/31530", "MCR-126-2019 - 24 PNEU CAMINHAO PESADO")</f>
      </c>
      <c r="C78" s="4" t="inlineStr">
        <is>
          <t>Vendido</t>
        </is>
      </c>
      <c r="D78" s="4" t="inlineStr">
        <is>
          <t>177</t>
        </is>
      </c>
      <c r="E78" s="5" t="inlineStr">
        <is>
          <t>28.400,00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=HYPERLINK("https://www.leilaoonline.net/lote/detalhe/31547", "346")</f>
      </c>
      <c r="B79" s="4" t="s">
        <f>=HYPERLINK("https://www.leilaoonline.net/lote/detalhe/31547", "GOV-030-2019 - 2 ITENS - 1 CONJ P/MAQ SOLDA E 1 PARTES E PECAS EQUIP DIVERSOS")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150,00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=HYPERLINK("https://www.leilaoonline.net/lote/detalhe/31549", "347")</f>
      </c>
      <c r="B80" s="4" t="s">
        <f>=HYPERLINK("https://www.leilaoonline.net/lote/detalhe/31549", "GOV-028-2019 - ESCOVA ROTATIVA; TIPO: CIRCULAR; MATERIAL: ACO CARBONO")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=HYPERLINK("https://www.leilaoonline.net/lote/detalhe/31534", "350")</f>
      </c>
      <c r="B81" s="4" t="s">
        <f>=HYPERLINK("https://www.leilaoonline.net/lote/detalhe/31534", " CD-982-2019- 02 ITENS - ROLAMENTO ROLETES CONICIOS ")</f>
      </c>
      <c r="C81" s="4" t="inlineStr">
        <is>
          <t>Vendido</t>
        </is>
      </c>
      <c r="D81" s="4" t="inlineStr">
        <is>
          <t>11</t>
        </is>
      </c>
      <c r="E81" s="5" t="inlineStr">
        <is>
          <t>1.850,00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=HYPERLINK("https://www.leilaoonline.net/lote/detalhe/31537", "351")</f>
      </c>
      <c r="B82" s="4" t="s">
        <f>=HYPERLINK("https://www.leilaoonline.net/lote/detalhe/31537", " CD-985-2019 - 1680 ITENS DIVERSOS- BUCHAS COMPONENTES, LUVAS COMPONENTE E OUTROS - VEJA DESCRITIVO DE ITENS ")</f>
      </c>
      <c r="C82" s="4" t="inlineStr">
        <is>
          <t>Vendido</t>
        </is>
      </c>
      <c r="D82" s="4" t="inlineStr">
        <is>
          <t>4</t>
        </is>
      </c>
      <c r="E82" s="5" t="inlineStr">
        <is>
          <t>800,00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=HYPERLINK("https://www.leilaoonline.net/lote/detalhe/31533", "352")</f>
      </c>
      <c r="B83" s="4" t="s">
        <f>=HYPERLINK("https://www.leilaoonline.net/lote/detalhe/31533", " CD-986-2019 - 64 ITENS - DISJUNTORES, TRANSFORMADORES E OUTROS- VEJA DESCRITIVO DE ITENS ")</f>
      </c>
      <c r="C83" s="4" t="inlineStr">
        <is>
          <t>Vendido</t>
        </is>
      </c>
      <c r="D83" s="4" t="inlineStr">
        <is>
          <t>4</t>
        </is>
      </c>
      <c r="E83" s="5" t="inlineStr">
        <is>
          <t>800,00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=HYPERLINK("https://www.leilaoonline.net/lote/detalhe/31532", "353")</f>
      </c>
      <c r="B84" s="4" t="s">
        <f>=HYPERLINK("https://www.leilaoonline.net/lote/detalhe/31532", " CD-988-2019 - 13 ITENS - BOMBAS, ROTOR COMPONENTE E OUTROS - VEJA DESCRITIVO DE ITENS ")</f>
      </c>
      <c r="C84" s="4" t="inlineStr">
        <is>
          <t>Vendido</t>
        </is>
      </c>
      <c r="D84" s="4" t="inlineStr">
        <is>
          <t>2</t>
        </is>
      </c>
      <c r="E84" s="5" t="inlineStr">
        <is>
          <t>500,00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=HYPERLINK("https://www.leilaoonline.net/lote/detalhe/31539", "354")</f>
      </c>
      <c r="B85" s="4" t="s">
        <f>=HYPERLINK("https://www.leilaoonline.net/lote/detalhe/31539", " CD-989-2019- 1 ROTOR COMPONENTE WORTHINGTON")</f>
      </c>
      <c r="C85" s="4" t="inlineStr">
        <is>
          <t>Não vendido</t>
        </is>
      </c>
      <c r="D85" s="4" t="inlineStr">
        <is>
          <t>2</t>
        </is>
      </c>
      <c r="E85" s="5" t="inlineStr">
        <is>
          <t>500,00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=HYPERLINK("https://www.leilaoonline.net/lote/detalhe/31540", "355")</f>
      </c>
      <c r="B86" s="4" t="s">
        <f>=HYPERLINK("https://www.leilaoonline.net/lote/detalhe/31540", " CD-991-2019- 58 ITENS - FILTRO FLUIDO HIDRAULICO; PARTES E PECAS COMPRESSOR, E OUTROS - VEJA DESCRITIVO DE ITENS ")</f>
      </c>
      <c r="C86" s="4" t="inlineStr">
        <is>
          <t>Vendido</t>
        </is>
      </c>
      <c r="D86" s="4" t="inlineStr">
        <is>
          <t>1</t>
        </is>
      </c>
      <c r="E86" s="5" t="inlineStr">
        <is>
          <t>350,00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=HYPERLINK("https://www.leilaoonline.net/lote/detalhe/31538", "356")</f>
      </c>
      <c r="B87" s="4" t="s">
        <f>=HYPERLINK("https://www.leilaoonline.net/lote/detalhe/31538", " CD-992-2019- 2 ITENS - ROLAMENTO ROLETES CONICOS - ")</f>
      </c>
      <c r="C87" s="4" t="inlineStr">
        <is>
          <t>Vendido</t>
        </is>
      </c>
      <c r="D87" s="4" t="inlineStr">
        <is>
          <t>12</t>
        </is>
      </c>
      <c r="E87" s="5" t="inlineStr">
        <is>
          <t>2.000,00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=HYPERLINK("https://www.leilaoonline.net/lote/detalhe/31536", "357")</f>
      </c>
      <c r="B88" s="4" t="s">
        <f>=HYPERLINK("https://www.leilaoonline.net/lote/detalhe/31536", " CD-993-2019- 9 ITENS - TRANSMISSOR NIVEL TIPO HASTE,  SENSOR PRESENCA ULTRASONICO - VEJA DESCRITIVO DE ITENS ")</f>
      </c>
      <c r="C88" s="4" t="inlineStr">
        <is>
          <t>Vendido</t>
        </is>
      </c>
      <c r="D88" s="4" t="inlineStr">
        <is>
          <t>1</t>
        </is>
      </c>
      <c r="E88" s="5" t="inlineStr">
        <is>
          <t>350,00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=HYPERLINK("https://www.leilaoonline.net/lote/detalhe/31535", "358")</f>
      </c>
      <c r="B89" s="4" t="s">
        <f>=HYPERLINK("https://www.leilaoonline.net/lote/detalhe/31535", " CD-994-2019 - 62 ITENS - MANCAL COMPONENTE, CAIXA ROLAMENTOS, MANCAL COMPONENTE - VEJA DESCRITIVO DE ITENS ")</f>
      </c>
      <c r="C89" s="4" t="inlineStr">
        <is>
          <t>Vendido</t>
        </is>
      </c>
      <c r="D89" s="4" t="inlineStr">
        <is>
          <t>3</t>
        </is>
      </c>
      <c r="E89" s="5" t="inlineStr">
        <is>
          <t>650,00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=HYPERLINK("https://www.leilaoonline.net/lote/detalhe/31543", "359")</f>
      </c>
      <c r="B90" s="4" t="s">
        <f>=HYPERLINK("https://www.leilaoonline.net/lote/detalhe/31543", " CD-995-2019- 1441 ITENS DIVERSOS- PARAFUSO; ESTILO: FIXACAO  KOMATSU, PORCA; ESTILO: AUTO-TRAVANTE - VEJA DESCRITIVO DE ITENS 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350,00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=HYPERLINK("https://www.leilaoonline.net/lote/detalhe/31542", "360")</f>
      </c>
      <c r="B91" s="4" t="s">
        <f>=HYPERLINK("https://www.leilaoonline.net/lote/detalhe/31542", " CD-996-2019 - 17 ITENS DIVERSOS- POLIA/BUCHA/PARAFUSO CJ COMPONENTE,  VEJA DESCRITIVO DE ITENS ")</f>
      </c>
      <c r="C91" s="4" t="inlineStr">
        <is>
          <t>Não vendido</t>
        </is>
      </c>
      <c r="D91" s="4" t="inlineStr">
        <is>
          <t>2</t>
        </is>
      </c>
      <c r="E91" s="5" t="inlineStr">
        <is>
          <t>250,00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=HYPERLINK("https://www.leilaoonline.net/lote/detalhe/31541", "361")</f>
      </c>
      <c r="B92" s="4" t="s">
        <f>=HYPERLINK("https://www.leilaoonline.net/lote/detalhe/31541", " CD-997-2019 - 63 ITENS DIVERSOS - MANGUEIRA MONTADA NAO METALICA,  KOMATSU- VEJA DESCRITIVO DE ITENS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=HYPERLINK("https://www.leilaoonline.net/lote/detalhe/31544", "362")</f>
      </c>
      <c r="B93" s="4" t="s">
        <f>=HYPERLINK("https://www.leilaoonline.net/lote/detalhe/31544", " CD-998-2019 -  02 PÇAS - COLMEIA RADIADOR; APLICACAO: TRATOR ESTEIRA ")</f>
      </c>
      <c r="C93" s="4" t="inlineStr">
        <is>
          <t>Não vendido</t>
        </is>
      </c>
      <c r="D93" s="4" t="inlineStr">
        <is>
          <t>3</t>
        </is>
      </c>
      <c r="E93" s="5" t="inlineStr">
        <is>
          <t>650,00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=HYPERLINK("https://www.leilaoonline.net/lote/detalhe/31555", "363")</f>
      </c>
      <c r="B94" s="4" t="s">
        <f>=HYPERLINK("https://www.leilaoonline.net/lote/detalhe/31555", " CKS-070-2019 - 02 PÇAS - FRITADEIRA ELÉTRICA USADA MODELO: PPIENK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=HYPERLINK("https://www.leilaoonline.net/lote/detalhe/31557", "364")</f>
      </c>
      <c r="B95" s="4" t="s">
        <f>=HYPERLINK("https://www.leilaoonline.net/lote/detalhe/31557", " CKS-071-2019- 1 PÇS- TV LCD PHILLIPS MODELO: 52PFL7803D/78")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100,00</t>
        </is>
      </c>
      <c r="F95" s="4" t="inlineStr">
        <is>
          <t>10.00</t>
        </is>
      </c>
    </row>
    <row collapsed="false" customFormat="false" customHeight="false" hidden="false" ht="12.1" outlineLevel="0" r="96">
      <c r="A96" s="5" t="s">
        <f>=HYPERLINK("https://www.leilaoonline.net/lote/detalhe/31553", "365")</f>
      </c>
      <c r="B96" s="4" t="s">
        <f>=HYPERLINK("https://www.leilaoonline.net/lote/detalhe/31553", " CKS-072-2019 - 75 PEÇAQS - Luminaria oval com lampâdas de 250W")</f>
      </c>
      <c r="C96" s="4" t="inlineStr">
        <is>
          <t>Não vendido</t>
        </is>
      </c>
      <c r="D96" s="4" t="inlineStr">
        <is>
          <t>5</t>
        </is>
      </c>
      <c r="E96" s="5" t="inlineStr">
        <is>
          <t>300,00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=HYPERLINK("https://www.leilaoonline.net/lote/detalhe/31554", "366")</f>
      </c>
      <c r="B97" s="4" t="s">
        <f>=HYPERLINK("https://www.leilaoonline.net/lote/detalhe/31554", " CKS-MRO-069-2019 - 102 - ITENS DIVERSOS - EIXO ENTRADA PARA REDUTOR, VALVULA CORTA-CHAMA E OUTROS - VEJA DESCRITIVO DE ITENS 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350,00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=HYPERLINK("https://www.leilaoonline.net/lote/detalhe/31561", "367")</f>
      </c>
      <c r="B98" s="4" t="s">
        <f>=HYPERLINK("https://www.leilaoonline.net/lote/detalhe/31561", " MARAB-030-2019 - 2.978 ITENS - MANGUEIRA E OUTROS - veja descritivo de itens")</f>
      </c>
      <c r="C98" s="4" t="inlineStr">
        <is>
          <t>Não vendido</t>
        </is>
      </c>
      <c r="D98" s="4" t="inlineStr">
        <is>
          <t>2</t>
        </is>
      </c>
      <c r="E98" s="5" t="inlineStr">
        <is>
          <t>150,00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=HYPERLINK("https://www.leilaoonline.net/lote/detalhe/31556", "368")</f>
      </c>
      <c r="B99" s="4" t="s">
        <f>=HYPERLINK("https://www.leilaoonline.net/lote/detalhe/31556", " CKS-MRO-073-2019- 1.027 PÇS- FILTRO FLUIDO; TIPO FLUIDO: COMBUSTIVEL")</f>
      </c>
      <c r="C99" s="4" t="inlineStr">
        <is>
          <t>Vendido</t>
        </is>
      </c>
      <c r="D99" s="4" t="inlineStr">
        <is>
          <t>48</t>
        </is>
      </c>
      <c r="E99" s="5" t="inlineStr">
        <is>
          <t>5.100,00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=HYPERLINK("https://www.leilaoonline.net/lote/detalhe/31562", "369")</f>
      </c>
      <c r="B100" s="4" t="s">
        <f>=HYPERLINK("https://www.leilaoonline.net/lote/detalhe/31562", " MARAB-031-2019- 471 ITENS -  PINO COMPONENTE, SUPORTE COMPONENTE E OUTROS - VEJA DESCRITIVO DE ITENS ")</f>
      </c>
      <c r="C100" s="4" t="inlineStr">
        <is>
          <t>Não vendido</t>
        </is>
      </c>
      <c r="D100" s="4" t="inlineStr">
        <is>
          <t>20</t>
        </is>
      </c>
      <c r="E100" s="5" t="inlineStr">
        <is>
          <t>1.050,00</t>
        </is>
      </c>
      <c r="F10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2026-03-29T09:42:52.00Z</dcterms:created>
  <dc:creator>Tellks Tecnologia</dc:creator>
  <cp:revision>0</cp:revision>
</cp:coreProperties>
</file>