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EQUIPAMENTOS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09/10/2019 09:59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=HYPERLINK("https://www.leilaoonline.net/lote/detalhe/33490", "100")</f>
      </c>
      <c r="B11" s="4" t="s">
        <f>=HYPERLINK("https://www.leilaoonline.net/lote/detalhe/33490", "Lote com 200 peças de bermudas de coton jeans. Peças novas sem defeito de excelente qualidade. Tecido Coton Jeans Tamanho P- M- G. Cores variadas entre Preto, Azul, Marrom, Verde, e Telha.")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1.900,00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=HYPERLINK("https://www.leilaoonline.net/lote/detalhe/33568", "101")</f>
      </c>
      <c r="B12" s="4" t="s">
        <f>=HYPERLINK("https://www.leilaoonline.net/lote/detalhe/33568", "APROX. 8.200 PEÇAS SENDO; 7.200 ROUPAS, CALÇADOS E ACESSÓRIOS. LINHA INFANTIL  (LILICA RIPILICA, TIGOR T TIGRE, MARISOL, MALWEE, PIMPOLHO, AMORIM BABY, PAKITA, TOKE ENTRE OUTROS) E 1000 FEMININO ADULTO.")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95.000,00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=HYPERLINK("https://www.leilaoonline.net/lote/detalhe/33538", "102")</f>
      </c>
      <c r="B13" s="4" t="s">
        <f>=HYPERLINK("https://www.leilaoonline.net/lote/detalhe/33538", "APROX. 316 SAPATILHAS NOVAS TIPO ALPARGATAS. MARCA TOMS NA COR PRETA. NUMERAÇÕES DIVERSAS")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890,00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=HYPERLINK("https://www.leilaoonline.net/lote/detalhe/33539", "103")</f>
      </c>
      <c r="B14" s="4" t="s">
        <f>=HYPERLINK("https://www.leilaoonline.net/lote/detalhe/33539", "02 MÁQUINAS DE LAVAR ROUPAS. BRASTEMP (7 KG) E ELETROLUX (6 KG)")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=HYPERLINK("https://www.leilaoonline.net/lote/detalhe/33508", "200")</f>
      </c>
      <c r="B15" s="4" t="s">
        <f>=HYPERLINK("https://www.leilaoonline.net/lote/detalhe/33508", " MOINHO PARA MILHO COMPLETO CAP. 450 KG/HR")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=HYPERLINK("https://www.leilaoonline.net/lote/detalhe/33509", "201")</f>
      </c>
      <c r="B16" s="4" t="s">
        <f>=HYPERLINK("https://www.leilaoonline.net/lote/detalhe/33509", " BALANÇA EMPACOTADORA")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=HYPERLINK("https://www.leilaoonline.net/lote/detalhe/33510", "202")</f>
      </c>
      <c r="B17" s="4" t="s">
        <f>=HYPERLINK("https://www.leilaoonline.net/lote/detalhe/33510", " MÁQUINA PARA FECHAR/ COLAR")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11.000,00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=HYPERLINK("https://www.leilaoonline.net/lote/detalhe/33581", "203")</f>
      </c>
      <c r="B18" s="4" t="s">
        <f>=HYPERLINK("https://www.leilaoonline.net/lote/detalhe/33581", "[ LANCE POR UNIDADE ] APROX. 594.010 UNIDADES DE CAPACITORES")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0,25</t>
        </is>
      </c>
      <c r="F18" s="4" t="inlineStr">
        <is>
          <t>0.02</t>
        </is>
      </c>
    </row>
    <row collapsed="false" customFormat="false" customHeight="false" hidden="false" ht="12.1" outlineLevel="0" r="19">
      <c r="A19" s="5" t="s">
        <f>=HYPERLINK("https://www.leilaoonline.net/lote/detalhe/33511", "300")</f>
      </c>
      <c r="B19" s="4" t="s">
        <f>=HYPERLINK("https://www.leilaoonline.net/lote/detalhe/33511", " CÂMARA FRIA")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2.900,00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=HYPERLINK("https://www.leilaoonline.net/lote/detalhe/33520", "301")</f>
      </c>
      <c r="B20" s="4" t="s">
        <f>=HYPERLINK("https://www.leilaoonline.net/lote/detalhe/33520", "LOTE COM APROX.10 APARELHOS DE TV")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2.000,00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=HYPERLINK("https://www.leilaoonline.net/lote/detalhe/33512", "302")</f>
      </c>
      <c r="B21" s="4" t="s">
        <f>=HYPERLINK("https://www.leilaoonline.net/lote/detalhe/33512", " APROX. 100 PARES DE SAPATOS FEMININOS")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=HYPERLINK("https://www.leilaoonline.net/lote/detalhe/33514", "303")</f>
      </c>
      <c r="B22" s="4" t="s">
        <f>=HYPERLINK("https://www.leilaoonline.net/lote/detalhe/33514", " APROX. 100 PARES DE SAPATOS FEMININOS")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=HYPERLINK("https://www.leilaoonline.net/lote/detalhe/33513", "304")</f>
      </c>
      <c r="B23" s="4" t="s">
        <f>=HYPERLINK("https://www.leilaoonline.net/lote/detalhe/33513", " APROX. 100 PARES DE SAPATOS FEMININOS")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=HYPERLINK("https://www.leilaoonline.net/lote/detalhe/33515", "305")</f>
      </c>
      <c r="B24" s="4" t="s">
        <f>=HYPERLINK("https://www.leilaoonline.net/lote/detalhe/33515", " APROX. 100 PARES DE SAPATOS FEMININOS")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=HYPERLINK("https://www.leilaoonline.net/lote/detalhe/33517", "306")</f>
      </c>
      <c r="B25" s="4" t="s">
        <f>=HYPERLINK("https://www.leilaoonline.net/lote/detalhe/33517", " MESA GARINPADORA E MOINHO TRITURADOR DE COBRE")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29.000,00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=HYPERLINK("https://www.leilaoonline.net/lote/detalhe/33518", "309")</f>
      </c>
      <c r="B26" s="4" t="s">
        <f>=HYPERLINK("https://www.leilaoonline.net/lote/detalhe/33518", " LOTE COM APROX. 30 CAIXAS DE SOM. MODELOS VARIADOS")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=HYPERLINK("https://www.leilaoonline.net/lote/detalhe/33516", "311")</f>
      </c>
      <c r="B27" s="4" t="s">
        <f>=HYPERLINK("https://www.leilaoonline.net/lote/detalhe/33516", " EXPOSITORA DE BEBIDAS")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=HYPERLINK("https://www.leilaoonline.net/lote/detalhe/33519", "312")</f>
      </c>
      <c r="B28" s="4" t="s">
        <f>=HYPERLINK("https://www.leilaoonline.net/lote/detalhe/33519", " TRITURADOR /PICADOR")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2.900,00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=HYPERLINK("https://www.leilaoonline.net/lote/detalhe/33507", "313")</f>
      </c>
      <c r="B29" s="4" t="s">
        <f>=HYPERLINK("https://www.leilaoonline.net/lote/detalhe/33507", "01 motor 20 CV, 01 motor flangeado Web e 01 motor redutor")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1.600,00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=HYPERLINK("https://www.leilaoonline.net/lote/detalhe/33501", "314")</f>
      </c>
      <c r="B30" s="4" t="s">
        <f>=HYPERLINK("https://www.leilaoonline.net/lote/detalhe/33501", " 01 Portão galvanizado")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=HYPERLINK("https://www.leilaoonline.net/lote/detalhe/33504", "315")</f>
      </c>
      <c r="B31" s="4" t="s">
        <f>=HYPERLINK("https://www.leilaoonline.net/lote/detalhe/33504", " 10 lavadoras de roupa e lava e seca")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=HYPERLINK("https://www.leilaoonline.net/lote/detalhe/33502", "316")</f>
      </c>
      <c r="B32" s="4" t="s">
        <f>=HYPERLINK("https://www.leilaoonline.net/lote/detalhe/33502", " Aprox. 20 coifas e depuradores")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=HYPERLINK("https://www.leilaoonline.net/lote/detalhe/33503", "317")</f>
      </c>
      <c r="B33" s="4" t="s">
        <f>=HYPERLINK("https://www.leilaoonline.net/lote/detalhe/33503", " Baú térmico. 5 metros. Parede 15 cm")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=HYPERLINK("https://www.leilaoonline.net/lote/detalhe/33505", "318")</f>
      </c>
      <c r="B34" s="4" t="s">
        <f>=HYPERLINK("https://www.leilaoonline.net/lote/detalhe/33505", " 05 refrigeradores.  Com defeito")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750,00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=HYPERLINK("https://www.leilaoonline.net/lote/detalhe/33506", "319")</f>
      </c>
      <c r="B35" s="4" t="s">
        <f>=HYPERLINK("https://www.leilaoonline.net/lote/detalhe/33506", " Aprox.30 bebedouros e purificadores de água")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=HYPERLINK("https://www.leilaoonline.net/lote/detalhe/33498", "320")</f>
      </c>
      <c r="B36" s="4" t="s">
        <f>=HYPERLINK("https://www.leilaoonline.net/lote/detalhe/33498", " COMPRESSOR WAYNE 60 PÉS COM MOTOR DE 15 HP. FUNCIONANDO")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3.200,00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=HYPERLINK("https://www.leilaoonline.net/lote/detalhe/33500", "321")</f>
      </c>
      <c r="B37" s="4" t="s">
        <f>=HYPERLINK("https://www.leilaoonline.net/lote/detalhe/33500", "BICICLETA A GASOLINA")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=HYPERLINK("https://www.leilaoonline.net/lote/detalhe/33499", "323")</f>
      </c>
      <c r="B38" s="4" t="s">
        <f>=HYPERLINK("https://www.leilaoonline.net/lote/detalhe/33499", " LOTE COM 05 REFRIGERADORES DUPLEX. COM DEFEITO")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750,00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=HYPERLINK("https://www.leilaoonline.net/lote/detalhe/33497", "324")</f>
      </c>
      <c r="B39" s="4" t="s">
        <f>=HYPERLINK("https://www.leilaoonline.net/lote/detalhe/33497", " ENCARDENADORA/ PERFURADORA ELÉTRICA SEMI AUTOMÁTICA.  MINIMAX PLUS")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=HYPERLINK("https://www.leilaoonline.net/lote/detalhe/33495", "326")</f>
      </c>
      <c r="B40" s="4" t="s">
        <f>=HYPERLINK("https://www.leilaoonline.net/lote/detalhe/33495", " EMBALADORA/SELADORA TERMO ENCOLHÍVEL. MARCA ARAÚJO.")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=HYPERLINK("https://www.leilaoonline.net/lote/detalhe/33491", "327")</f>
      </c>
      <c r="B41" s="4" t="s">
        <f>=HYPERLINK("https://www.leilaoonline.net/lote/detalhe/33491", " LOTE COM 02 ARQUEADORAS  DE CAIXAS SEMI AUTOMÀTICAS. MARCA CYCLOP.")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=HYPERLINK("https://www.leilaoonline.net/lote/detalhe/33496", "328")</f>
      </c>
      <c r="B42" s="4" t="s">
        <f>=HYPERLINK("https://www.leilaoonline.net/lote/detalhe/33496", " LOTE COM APROX. 50 CLIMATIZADORAS/ UMIDIFICADORAS")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=HYPERLINK("https://www.leilaoonline.net/lote/detalhe/33494", "329")</f>
      </c>
      <c r="B43" s="4" t="s">
        <f>=HYPERLINK("https://www.leilaoonline.net/lote/detalhe/33494", "   LOTE COM APROX. 50 COMPRESSORES DE REFRIGERAÇÃO")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1.900,00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=HYPERLINK("https://www.leilaoonline.net/lote/detalhe/33492", "330")</f>
      </c>
      <c r="B44" s="4" t="s">
        <f>=HYPERLINK("https://www.leilaoonline.net/lote/detalhe/33492", "LOTE COM APROX. 50 COMPRESSORES DE REFRIGERAÇÃO")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1.900,00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=HYPERLINK("https://www.leilaoonline.net/lote/detalhe/33493", "331")</f>
      </c>
      <c r="B45" s="4" t="s">
        <f>=HYPERLINK("https://www.leilaoonline.net/lote/detalhe/33493", " LOTE COM APROX. 300 PEÇAS SEM USO. METALFRIO")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3.200,00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=HYPERLINK("https://www.leilaoonline.net/lote/detalhe/33486", "332")</f>
      </c>
      <c r="B46" s="4" t="s">
        <f>=HYPERLINK("https://www.leilaoonline.net/lote/detalhe/33486", " APROX. 50 MÓVEIS DE ESCRITÓRIO")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=HYPERLINK("https://www.leilaoonline.net/lote/detalhe/33487", "333")</f>
      </c>
      <c r="B47" s="4" t="s">
        <f>=HYPERLINK("https://www.leilaoonline.net/lote/detalhe/33487", " 04 EXPOSITORES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=HYPERLINK("https://www.leilaoonline.net/lote/detalhe/33488", "334")</f>
      </c>
      <c r="B48" s="4" t="s">
        <f>=HYPERLINK("https://www.leilaoonline.net/lote/detalhe/33488", " BAÚ DE CAMINHÃO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=HYPERLINK("https://www.leilaoonline.net/lote/detalhe/33485", "335")</f>
      </c>
      <c r="B49" s="4" t="s">
        <f>=HYPERLINK("https://www.leilaoonline.net/lote/detalhe/33485", " BOMBA DÁGUA")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1.200,00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=HYPERLINK("https://www.leilaoonline.net/lote/detalhe/33484", "336")</f>
      </c>
      <c r="B50" s="4" t="s">
        <f>=HYPERLINK("https://www.leilaoonline.net/lote/detalhe/33484", " SUCATA LAVADORA DE LOUÇAS MARCA HOBART")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=HYPERLINK("https://www.leilaoonline.net/lote/detalhe/33489", "337")</f>
      </c>
      <c r="B51" s="4" t="s">
        <f>=HYPERLINK("https://www.leilaoonline.net/lote/detalhe/33489", " APROX. 2.500 ROLAMENTOS DIVERSOS")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=HYPERLINK("https://www.leilaoonline.net/lote/detalhe/33483", "338")</f>
      </c>
      <c r="B52" s="4" t="s">
        <f>=HYPERLINK("https://www.leilaoonline.net/lote/detalhe/33483", " TURBINA (EM FUNCIONAMENTO)")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=HYPERLINK("https://www.leilaoonline.net/lote/detalhe/33478", "339")</f>
      </c>
      <c r="B53" s="4" t="s">
        <f>=HYPERLINK("https://www.leilaoonline.net/lote/detalhe/33478", " 03 ILHAS DE RESFRIAMENTO /CONGELAMENTO")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1.750,00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=HYPERLINK("https://www.leilaoonline.net/lote/detalhe/33482", "340")</f>
      </c>
      <c r="B54" s="4" t="s">
        <f>=HYPERLINK("https://www.leilaoonline.net/lote/detalhe/33482", " 04 VENDING MACHINE")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1.900,00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=HYPERLINK("https://www.leilaoonline.net/lote/detalhe/33477", "341")</f>
      </c>
      <c r="B55" s="4" t="s">
        <f>=HYPERLINK("https://www.leilaoonline.net/lote/detalhe/33477", " 04 VENDING MACHINE")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1.900,00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=HYPERLINK("https://www.leilaoonline.net/lote/detalhe/33481", "342")</f>
      </c>
      <c r="B56" s="4" t="s">
        <f>=HYPERLINK("https://www.leilaoonline.net/lote/detalhe/33481", "PRODUTORA DE GELO")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1.100,00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=HYPERLINK("https://www.leilaoonline.net/lote/detalhe/33479", "343")</f>
      </c>
      <c r="B57" s="4" t="s">
        <f>=HYPERLINK("https://www.leilaoonline.net/lote/detalhe/33479", " APROX. 100 ITENS DE ELETROPORTÁTEIS DIVERSOS")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1.900,00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=HYPERLINK("https://www.leilaoonline.net/lote/detalhe/33475", "344")</f>
      </c>
      <c r="B58" s="4" t="s">
        <f>=HYPERLINK("https://www.leilaoonline.net/lote/detalhe/33475", " 02 BATEDEIRAS INDUSTRIAIS MARCA LIDER.")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=HYPERLINK("https://www.leilaoonline.net/lote/detalhe/33480", "345")</f>
      </c>
      <c r="B59" s="4" t="s">
        <f>=HYPERLINK("https://www.leilaoonline.net/lote/detalhe/33480", " FORNO A GÁS TURBO. MARCA PERFECTA CURITIBA. MOD. PETIT")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=HYPERLINK("https://www.leilaoonline.net/lote/detalhe/33476", "346")</f>
      </c>
      <c r="B60" s="4" t="s">
        <f>=HYPERLINK("https://www.leilaoonline.net/lote/detalhe/33476", " FORNO ELETRICO DE 3 LASTROS")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450,00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=HYPERLINK("https://www.leilaoonline.net/lote/detalhe/33521", "347")</f>
      </c>
      <c r="B61" s="4" t="s">
        <f>=HYPERLINK("https://www.leilaoonline.net/lote/detalhe/33521", "LOTE COM: 10 COMPRESSORES (SEM USO)")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900,00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=HYPERLINK("https://www.leilaoonline.net/lote/detalhe/33522", "348")</f>
      </c>
      <c r="B62" s="4" t="s">
        <f>=HYPERLINK("https://www.leilaoonline.net/lote/detalhe/33522", " BEBEDOURO INDUSTRIAL. INOX")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=HYPERLINK("https://www.leilaoonline.net/lote/detalhe/33523", "350")</f>
      </c>
      <c r="B63" s="4" t="s">
        <f>=HYPERLINK("https://www.leilaoonline.net/lote/detalhe/33523", " SECADORA DE ROUPA. BRASTEMP.")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250,00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=HYPERLINK("https://www.leilaoonline.net/lote/detalhe/33527", "351")</f>
      </c>
      <c r="B64" s="4" t="s">
        <f>=HYPERLINK("https://www.leilaoonline.net/lote/detalhe/33527", " CADEIRAS, LUSTRE, VENTILADOR DE TETO. 6 PÇS.")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=HYPERLINK("https://www.leilaoonline.net/lote/detalhe/33524", "352")</f>
      </c>
      <c r="B65" s="4" t="s">
        <f>=HYPERLINK("https://www.leilaoonline.net/lote/detalhe/33524", " PROCESSADOR DE ALIMENTOS")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550,00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=HYPERLINK("https://www.leilaoonline.net/lote/detalhe/33528", "353")</f>
      </c>
      <c r="B66" s="4" t="s">
        <f>=HYPERLINK("https://www.leilaoonline.net/lote/detalhe/33528", " AMASSADEIRA RÁPIDA")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=HYPERLINK("https://www.leilaoonline.net/lote/detalhe/33525", "354")</f>
      </c>
      <c r="B67" s="4" t="s">
        <f>=HYPERLINK("https://www.leilaoonline.net/lote/detalhe/33525", " UTENSÍLIOS DE COZINHA. 4 PÇS. (EXAUSTOR, LIQUIDIFICADOR, PANIFICADOR E FOGÃO)")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450,00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=HYPERLINK("https://www.leilaoonline.net/lote/detalhe/33529", "355")</f>
      </c>
      <c r="B68" s="4" t="s">
        <f>=HYPERLINK("https://www.leilaoonline.net/lote/detalhe/33529", " PIA COM BANCADA 1,80. VENTILADOR DE PAREDE E EXAUSTOR.")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580,00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=HYPERLINK("https://www.leilaoonline.net/lote/detalhe/33526", "356")</f>
      </c>
      <c r="B69" s="4" t="s">
        <f>=HYPERLINK("https://www.leilaoonline.net/lote/detalhe/33526", " FATIADOR DE FRIOS VERTCAL")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580,00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=HYPERLINK("https://www.leilaoonline.net/lote/detalhe/33530", "357")</f>
      </c>
      <c r="B70" s="4" t="s">
        <f>=HYPERLINK("https://www.leilaoonline.net/lote/detalhe/33530", " LOTE COM 05 CENTRÍFUGAS")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=HYPERLINK("https://www.leilaoonline.net/lote/detalhe/33531", "358")</f>
      </c>
      <c r="B71" s="4" t="s">
        <f>=HYPERLINK("https://www.leilaoonline.net/lote/detalhe/33531", "CERVEJEIRO")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900,00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=HYPERLINK("https://www.leilaoonline.net/lote/detalhe/33532", "359")</f>
      </c>
      <c r="B72" s="4" t="s">
        <f>=HYPERLINK("https://www.leilaoonline.net/lote/detalhe/33532", "CERVEJEIRO")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900,00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=HYPERLINK("https://www.leilaoonline.net/lote/detalhe/33533", "360")</f>
      </c>
      <c r="B73" s="4" t="s">
        <f>=HYPERLINK("https://www.leilaoonline.net/lote/detalhe/33533", "FREEZER (EM FUNCIONAMENTO)")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=HYPERLINK("https://www.leilaoonline.net/lote/detalhe/33534", "362")</f>
      </c>
      <c r="B74" s="4" t="s">
        <f>=HYPERLINK("https://www.leilaoonline.net/lote/detalhe/33534", "12 AQUECEDORES SORTIDOS COM DEFEITO")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=HYPERLINK("https://www.leilaoonline.net/lote/detalhe/33535", "363")</f>
      </c>
      <c r="B75" s="4" t="s">
        <f>=HYPERLINK("https://www.leilaoonline.net/lote/detalhe/33535", "APROX. 60 ÓCULOS 3D PHILCO")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=HYPERLINK("https://www.leilaoonline.net/lote/detalhe/33536", "364")</f>
      </c>
      <c r="B76" s="4" t="s">
        <f>=HYPERLINK("https://www.leilaoonline.net/lote/detalhe/33536", "MESA DE CENTRO TOCO")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450,00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=HYPERLINK("https://www.leilaoonline.net/lote/detalhe/33537", "365")</f>
      </c>
      <c r="B77" s="4" t="s">
        <f>=HYPERLINK("https://www.leilaoonline.net/lote/detalhe/33537", "LOTE COM APROX. 10 APARELHOS DE TV")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1.800,00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=HYPERLINK("https://www.leilaoonline.net/lote/detalhe/33558", "366")</f>
      </c>
      <c r="B78" s="4" t="s">
        <f>=HYPERLINK("https://www.leilaoonline.net/lote/detalhe/33558", " 3 Ventiladores industriais. motor Weg 0.5 Hp")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900,00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=HYPERLINK("https://www.leilaoonline.net/lote/detalhe/33561", "368")</f>
      </c>
      <c r="B79" s="4" t="s">
        <f>=HYPERLINK("https://www.leilaoonline.net/lote/detalhe/33561", " Ar condicionado split duto. 220V. Trifásico. 48.000 BTUs")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1.900,00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=HYPERLINK("https://www.leilaoonline.net/lote/detalhe/33545", "369")</f>
      </c>
      <c r="B80" s="4" t="s">
        <f>=HYPERLINK("https://www.leilaoonline.net/lote/detalhe/33545", " 2 bombas WEG  20 Hp")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=HYPERLINK("https://www.leilaoonline.net/lote/detalhe/33549", "370")</f>
      </c>
      <c r="B81" s="4" t="s">
        <f>=HYPERLINK("https://www.leilaoonline.net/lote/detalhe/33549", " Sucata de 02 refrigeradores Inox")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750,00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=HYPERLINK("https://www.leilaoonline.net/lote/detalhe/33559", "372")</f>
      </c>
      <c r="B82" s="4" t="s">
        <f>=HYPERLINK("https://www.leilaoonline.net/lote/detalhe/33559", " 800 unidades de Protetor térmico Klixon. (Sem uso)")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900,00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=HYPERLINK("https://www.leilaoonline.net/lote/detalhe/33546", "374")</f>
      </c>
      <c r="B83" s="4" t="s">
        <f>=HYPERLINK("https://www.leilaoonline.net/lote/detalhe/33546", " Mesa rústica")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=HYPERLINK("https://www.leilaoonline.net/lote/detalhe/33556", "376")</f>
      </c>
      <c r="B84" s="4" t="s">
        <f>=HYPERLINK("https://www.leilaoonline.net/lote/detalhe/33556", "Lote com: 03 aquecedores elétricos. Marcas Ventisol, Mondial e Cadence. Funcionando")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=HYPERLINK("https://www.leilaoonline.net/lote/detalhe/33542", "378")</f>
      </c>
      <c r="B85" s="4" t="s">
        <f>=HYPERLINK("https://www.leilaoonline.net/lote/detalhe/33542", "Lote com: 03 aquecedores elétricos. Marcas Ventisol, Mondial e Cadence. Funcionando")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=HYPERLINK("https://www.leilaoonline.net/lote/detalhe/33548", "379")</f>
      </c>
      <c r="B86" s="4" t="s">
        <f>=HYPERLINK("https://www.leilaoonline.net/lote/detalhe/33548", "Lote com: 03 aquecedores elétricos. Marcas Ventisol, Mondial e Cadence. Funcionando")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=HYPERLINK("https://www.leilaoonline.net/lote/detalhe/33554", "380")</f>
      </c>
      <c r="B87" s="4" t="s">
        <f>=HYPERLINK("https://www.leilaoonline.net/lote/detalhe/33554", "Lote com: 03 aquecedores elétricos. Marcas Ventisol, Mondial e Cadence. Funcionando")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=HYPERLINK("https://www.leilaoonline.net/lote/detalhe/33547", "381")</f>
      </c>
      <c r="B88" s="4" t="s">
        <f>=HYPERLINK("https://www.leilaoonline.net/lote/detalhe/33547", " Cervejeira. 110v. 115 litros")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580,00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=HYPERLINK("https://www.leilaoonline.net/lote/detalhe/33560", "382")</f>
      </c>
      <c r="B89" s="4" t="s">
        <f>=HYPERLINK("https://www.leilaoonline.net/lote/detalhe/33560", " 02 climatizadores de ambiente. Marca Ventisol. 110v")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150,00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=HYPERLINK("https://www.leilaoonline.net/lote/detalhe/33562", "383")</f>
      </c>
      <c r="B90" s="4" t="s">
        <f>=HYPERLINK("https://www.leilaoonline.net/lote/detalhe/33562", " 02 climatizadores de ambiente. Marca Nell. 110v")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150,00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=HYPERLINK("https://www.leilaoonline.net/lote/detalhe/33544", "385")</f>
      </c>
      <c r="B91" s="4" t="s">
        <f>=HYPERLINK("https://www.leilaoonline.net/lote/detalhe/33544", " 02 aquecedores a óleo. 110V. Funcionando.")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=HYPERLINK("https://www.leilaoonline.net/lote/detalhe/33550", "386")</f>
      </c>
      <c r="B92" s="4" t="s">
        <f>=HYPERLINK("https://www.leilaoonline.net/lote/detalhe/33550", " 02 aquecedores a óleo. 110V. Funcionando.")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=HYPERLINK("https://www.leilaoonline.net/lote/detalhe/33555", "387")</f>
      </c>
      <c r="B93" s="4" t="s">
        <f>=HYPERLINK("https://www.leilaoonline.net/lote/detalhe/33555", " 02 aquecedores a óleo. 110V. Funcionando.")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=HYPERLINK("https://www.leilaoonline.net/lote/detalhe/33540", "388")</f>
      </c>
      <c r="B94" s="4" t="s">
        <f>=HYPERLINK("https://www.leilaoonline.net/lote/detalhe/33540", " 02 aquecedores a óleo. 110V. Funcionando.")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=HYPERLINK("https://www.leilaoonline.net/lote/detalhe/33553", "389")</f>
      </c>
      <c r="B95" s="4" t="s">
        <f>=HYPERLINK("https://www.leilaoonline.net/lote/detalhe/33553", " 02 aquecedores a óleo. 110V. Funcionando.")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=HYPERLINK("https://www.leilaoonline.net/lote/detalhe/33541", "390")</f>
      </c>
      <c r="B96" s="4" t="s">
        <f>=HYPERLINK("https://www.leilaoonline.net/lote/detalhe/33541", " 02 aquecedores a óleo. 110V. Funcionando.")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=HYPERLINK("https://www.leilaoonline.net/lote/detalhe/33552", "391")</f>
      </c>
      <c r="B97" s="4" t="s">
        <f>=HYPERLINK("https://www.leilaoonline.net/lote/detalhe/33552", " 02 aquecedores a óleo. 110V. Funcionando.")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=HYPERLINK("https://www.leilaoonline.net/lote/detalhe/33557", "392")</f>
      </c>
      <c r="B98" s="4" t="s">
        <f>=HYPERLINK("https://www.leilaoonline.net/lote/detalhe/33557", " 02 aquecedores a óleo. 110V. Funcionando.")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=HYPERLINK("https://www.leilaoonline.net/lote/detalhe/33543", "393")</f>
      </c>
      <c r="B99" s="4" t="s">
        <f>=HYPERLINK("https://www.leilaoonline.net/lote/detalhe/33543", " 02 aquecedores a óleo. 110V. Funcionando.")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=HYPERLINK("https://www.leilaoonline.net/lote/detalhe/33551", "394")</f>
      </c>
      <c r="B100" s="4" t="s">
        <f>=HYPERLINK("https://www.leilaoonline.net/lote/detalhe/33551", " 02 aquecedores a óleo. 110V. Funcionando.")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=HYPERLINK("https://www.leilaoonline.net/lote/detalhe/33563", "395")</f>
      </c>
      <c r="B101" s="4" t="s">
        <f>=HYPERLINK("https://www.leilaoonline.net/lote/detalhe/33563", "Balança digital Toledo. 200 kgs. Funcionando")</f>
      </c>
      <c r="C101" s="4" t="inlineStr">
        <is>
          <t>Vendido</t>
        </is>
      </c>
      <c r="D101" s="4" t="inlineStr">
        <is>
          <t>1</t>
        </is>
      </c>
      <c r="E101" s="5" t="inlineStr">
        <is>
          <t>580,00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=HYPERLINK("https://www.leilaoonline.net/lote/detalhe/33564", "396")</f>
      </c>
      <c r="B102" s="4" t="s">
        <f>=HYPERLINK("https://www.leilaoonline.net/lote/detalhe/33564", "Moedor de carnes boca 98. Trifásico. Funcionando")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900,00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=HYPERLINK("https://www.leilaoonline.net/lote/detalhe/33565", "397")</f>
      </c>
      <c r="B103" s="4" t="s">
        <f>=HYPERLINK("https://www.leilaoonline.net/lote/detalhe/33565", "Aprox. 100 un. de sucata de cadeiras diversas (giratórias, longarinas, assentos e outros)")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250,00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=HYPERLINK("https://www.leilaoonline.net/lote/detalhe/33566", "398")</f>
      </c>
      <c r="B104" s="4" t="s">
        <f>=HYPERLINK("https://www.leilaoonline.net/lote/detalhe/33566", "MESA DE SINUCA. 1,85m x 1,15m")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600,00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=HYPERLINK("https://www.leilaoonline.net/lote/detalhe/33567", "399")</f>
      </c>
      <c r="B105" s="4" t="s">
        <f>=HYPERLINK("https://www.leilaoonline.net/lote/detalhe/33567", "Injetora de poliuretano. Trifásica. 220V. Precisa de reparos.")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4.500,00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=HYPERLINK("https://www.leilaoonline.net/lote/detalhe/33569", "400")</f>
      </c>
      <c r="B106" s="4" t="s">
        <f>=HYPERLINK("https://www.leilaoonline.net/lote/detalhe/33569", " Buffet com aquecimento e Refrigeração")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1.750,00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=HYPERLINK("https://www.leilaoonline.net/lote/detalhe/33575", "401")</f>
      </c>
      <c r="B107" s="4" t="s">
        <f>=HYPERLINK("https://www.leilaoonline.net/lote/detalhe/33575", "03 RESERVATÓRIOS DE INOX")</f>
      </c>
      <c r="C107" s="4" t="inlineStr">
        <is>
          <t>Vendido</t>
        </is>
      </c>
      <c r="D107" s="4" t="inlineStr">
        <is>
          <t>1</t>
        </is>
      </c>
      <c r="E107" s="5" t="inlineStr">
        <is>
          <t>4.100,00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=HYPERLINK("https://www.leilaoonline.net/lote/detalhe/33570", "402")</f>
      </c>
      <c r="B108" s="4" t="s">
        <f>=HYPERLINK("https://www.leilaoonline.net/lote/detalhe/33570", " Lote de Moldes para veleiro de 30 pés e mais peças (ferragens, bancos e moldes extras)")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25.000,00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=HYPERLINK("https://www.leilaoonline.net/lote/detalhe/33579", "403")</f>
      </c>
      <c r="B109" s="4" t="s">
        <f>=HYPERLINK("https://www.leilaoonline.net/lote/detalhe/33579", " Estação de tratamento de efluentes. 10 m³/h")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=HYPERLINK("https://www.leilaoonline.net/lote/detalhe/33576", "404")</f>
      </c>
      <c r="B110" s="4" t="s">
        <f>=HYPERLINK("https://www.leilaoonline.net/lote/detalhe/33576", "PLATAFORMA DE CORTE")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2.500,00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=HYPERLINK("https://www.leilaoonline.net/lote/detalhe/33577", "405")</f>
      </c>
      <c r="B111" s="4" t="s">
        <f>=HYPERLINK("https://www.leilaoonline.net/lote/detalhe/33577", "INJETORA")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3.100,00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=HYPERLINK("https://www.leilaoonline.net/lote/detalhe/33573", "406")</f>
      </c>
      <c r="B112" s="4" t="s">
        <f>=HYPERLINK("https://www.leilaoonline.net/lote/detalhe/33573", " 4 ENSILADEIRAS")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=HYPERLINK("https://www.leilaoonline.net/lote/detalhe/33572", "407")</f>
      </c>
      <c r="B113" s="4" t="s">
        <f>=HYPERLINK("https://www.leilaoonline.net/lote/detalhe/33572", "TORNO NARDINI. MOD. MASCOTE MS1640 (FALTANDO O CARRINHO)   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3.900,00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=HYPERLINK("https://www.leilaoonline.net/lote/detalhe/33574", "408")</f>
      </c>
      <c r="B114" s="4" t="s">
        <f>=HYPERLINK("https://www.leilaoonline.net/lote/detalhe/33574", " Balança mecânica. 5 toneladas.")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2.100,00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=HYPERLINK("https://www.leilaoonline.net/lote/detalhe/33571", "409")</f>
      </c>
      <c r="B115" s="4" t="s">
        <f>=HYPERLINK("https://www.leilaoonline.net/lote/detalhe/33571", " Balança mecânica. 9 toneladas")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4.000,00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=HYPERLINK("https://www.leilaoonline.net/lote/detalhe/33578", "410")</f>
      </c>
      <c r="B116" s="4" t="s">
        <f>=HYPERLINK("https://www.leilaoonline.net/lote/detalhe/33578", "4 EXPOSITORES")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=HYPERLINK("https://www.leilaoonline.net/lote/detalhe/33785", "411")</f>
      </c>
      <c r="B117" s="4" t="s">
        <f>=HYPERLINK("https://www.leilaoonline.net/lote/detalhe/33785", "LOTE COM APROX.10 APARELHOS DE TV")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2.000,00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=HYPERLINK("https://www.leilaoonline.net/lote/detalhe/33786", "412")</f>
      </c>
      <c r="B118" s="4" t="s">
        <f>=HYPERLINK("https://www.leilaoonline.net/lote/detalhe/33786", "LOTE COM APROX.10 APARELHOS DE TV")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2.000,00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=HYPERLINK("https://www.leilaoonline.net/lote/detalhe/33787", "413")</f>
      </c>
      <c r="B119" s="4" t="s">
        <f>=HYPERLINK("https://www.leilaoonline.net/lote/detalhe/33787", "LOTE COM APROX.10 APARELHOS DE TV")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2.000,00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=HYPERLINK("https://www.leilaoonline.net/lote/detalhe/33788", "414")</f>
      </c>
      <c r="B120" s="4" t="s">
        <f>=HYPERLINK("https://www.leilaoonline.net/lote/detalhe/33788", "CABINE DE JATEAMENTO POR PRESSÃO")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2.800,00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=HYPERLINK("https://www.leilaoonline.net/lote/detalhe/33789", "415")</f>
      </c>
      <c r="B121" s="4" t="s">
        <f>=HYPERLINK("https://www.leilaoonline.net/lote/detalhe/33789", "PRODUTORA DE GELO")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1.100,00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=HYPERLINK("https://www.leilaoonline.net/lote/detalhe/33790", "416")</f>
      </c>
      <c r="B122" s="4" t="s">
        <f>=HYPERLINK("https://www.leilaoonline.net/lote/detalhe/33790", "PRODUTORA DE GELO")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1.100,00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=HYPERLINK("https://www.leilaoonline.net/lote/detalhe/33792", "417")</f>
      </c>
      <c r="B123" s="4" t="s">
        <f>=HYPERLINK("https://www.leilaoonline.net/lote/detalhe/33792", "LOTE COM APROX. 10 APARELHOS DE TV")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1.800,00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=HYPERLINK("https://www.leilaoonline.net/lote/detalhe/33791", "418")</f>
      </c>
      <c r="B124" s="4" t="s">
        <f>=HYPERLINK("https://www.leilaoonline.net/lote/detalhe/33791", "LOTE COM APROX. 17 APARELHOS DE TV")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3.100,00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=HYPERLINK("https://www.leilaoonline.net/lote/detalhe/33808", "419")</f>
      </c>
      <c r="B125" s="4" t="s">
        <f>=HYPERLINK("https://www.leilaoonline.net/lote/detalhe/33808", " Serra/ Policorte Motomil SC-90. Sem motor")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500,00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=HYPERLINK("https://www.leilaoonline.net/lote/detalhe/33809", "420")</f>
      </c>
      <c r="B126" s="4" t="s">
        <f>=HYPERLINK("https://www.leilaoonline.net/lote/detalhe/33809", " Furadeira de bancada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=HYPERLINK("https://www.leilaoonline.net/lote/detalhe/33810", "421")</f>
      </c>
      <c r="B127" s="4" t="s">
        <f>=HYPERLINK("https://www.leilaoonline.net/lote/detalhe/33810", " Multifuncional HP-8500 e Epson xp-241")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500,00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=HYPERLINK("https://www.leilaoonline.net/lote/detalhe/33812", "422")</f>
      </c>
      <c r="B128" s="4" t="s">
        <f>=HYPERLINK("https://www.leilaoonline.net/lote/detalhe/33812", " Dois tanques horizontais de 250 lts cada 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1.200,00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=HYPERLINK("https://www.leilaoonline.net/lote/detalhe/33813", "423")</f>
      </c>
      <c r="B129" s="4" t="s">
        <f>=HYPERLINK("https://www.leilaoonline.net/lote/detalhe/33813", " Aprox. 8 unidades de sucata de Refrigeradores Red Bull")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800,00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=HYPERLINK("https://www.leilaoonline.net/lote/detalhe/33811", "424")</f>
      </c>
      <c r="B130" s="4" t="s">
        <f>=HYPERLINK("https://www.leilaoonline.net/lote/detalhe/33811", " Cadeiras, ombrelone e guarda sol (Aprox. 15 peças)")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=HYPERLINK("https://www.leilaoonline.net/lote/detalhe/33814", "425")</f>
      </c>
      <c r="B131" s="4" t="s">
        <f>=HYPERLINK("https://www.leilaoonline.net/lote/detalhe/33814", " Aprox. 15 peças entre fornos e microondas")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1.500,00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=HYPERLINK("https://www.leilaoonline.net/lote/detalhe/33816", "426")</f>
      </c>
      <c r="B132" s="4" t="s">
        <f>=HYPERLINK("https://www.leilaoonline.net/lote/detalhe/33816", " Aprox. 110 unidades de Nichos Decorativos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400,00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=HYPERLINK("https://www.leilaoonline.net/lote/detalhe/33817", "427")</f>
      </c>
      <c r="B133" s="4" t="s">
        <f>=HYPERLINK("https://www.leilaoonline.net/lote/detalhe/33817", " Forno embutir")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400,00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=HYPERLINK("https://www.leilaoonline.net/lote/detalhe/33815", "428")</f>
      </c>
      <c r="B134" s="4" t="s">
        <f>=HYPERLINK("https://www.leilaoonline.net/lote/detalhe/33815", " 7 portas de câmara fria inox e brancas")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2.500,00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=HYPERLINK("https://www.leilaoonline.net/lote/detalhe/33818", "429")</f>
      </c>
      <c r="B135" s="4" t="s">
        <f>=HYPERLINK("https://www.leilaoonline.net/lote/detalhe/33818", " Aprox. 150 unidades de bandejas de Inox")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1.500,00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=HYPERLINK("https://www.leilaoonline.net/lote/detalhe/33819", "430")</f>
      </c>
      <c r="B136" s="4" t="s">
        <f>=HYPERLINK("https://www.leilaoonline.net/lote/detalhe/33819", " Aprox. 50 unidade de Escovas alisamento, chapinhas variadas.")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1.500,00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=HYPERLINK("https://www.leilaoonline.net/lote/detalhe/34508", "431")</f>
      </c>
      <c r="B137" s="4" t="s">
        <f>=HYPERLINK("https://www.leilaoonline.net/lote/detalhe/34508", "Sucata de máquina de sorvete expresso italianinhas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1.200,00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=HYPERLINK("https://www.leilaoonline.net/lote/detalhe/34509", "432")</f>
      </c>
      <c r="B138" s="4" t="s">
        <f>=HYPERLINK("https://www.leilaoonline.net/lote/detalhe/34509", "Máquina Risomatt de corte de isolação elétrica")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900,00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=HYPERLINK("https://www.leilaoonline.net/lote/detalhe/34510", "433")</f>
      </c>
      <c r="B139" s="4" t="s">
        <f>=HYPERLINK("https://www.leilaoonline.net/lote/detalhe/34510", "Sucata de aproximadamente 30 cortadoras de grama")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700,00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=HYPERLINK("https://www.leilaoonline.net/lote/detalhe/34511", "434")</f>
      </c>
      <c r="B140" s="4" t="s">
        <f>=HYPERLINK("https://www.leilaoonline.net/lote/detalhe/34511", "Marcador elétrico 220V")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500,00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=HYPERLINK("https://www.leilaoonline.net/lote/detalhe/34512", "435")</f>
      </c>
      <c r="B141" s="4" t="s">
        <f>=HYPERLINK("https://www.leilaoonline.net/lote/detalhe/34512", "Cabeçote de compressor+reservatório")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1.900,00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=HYPERLINK("https://www.leilaoonline.net/lote/detalhe/34513", "436")</f>
      </c>
      <c r="B142" s="4" t="s">
        <f>=HYPERLINK("https://www.leilaoonline.net/lote/detalhe/34513", "LOTE COM APROX. 50 UNIDADES DE LOUÇA SANITÁRIA. SENDO PIAS E VASOS DECA")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600,00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=HYPERLINK("https://www.leilaoonline.net/lote/detalhe/34596", "437")</f>
      </c>
      <c r="B143" s="4" t="s">
        <f>=HYPERLINK("https://www.leilaoonline.net/lote/detalhe/34596", "Aprox. 30 lâmpadas de led de embutir e sobrepor. 12 ,18 e 24 Watts")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400,00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=HYPERLINK("https://www.leilaoonline.net/lote/detalhe/33782", "501")</f>
      </c>
      <c r="B144" s="4" t="s">
        <f>=HYPERLINK("https://www.leilaoonline.net/lote/detalhe/33782", "RETROESCAVADEIRA FIATALLIS. ANO 1995. DIESEL.")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19.000,00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=HYPERLINK("https://www.leilaoonline.net/lote/detalhe/33583", "601")</f>
      </c>
      <c r="B145" s="4" t="s">
        <f>=HYPERLINK("https://www.leilaoonline.net/lote/detalhe/33583", " Cervejeira Gelopar, 300 litros, 220 volts, iluminação em led. Funcionando")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1.200,00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=HYPERLINK("https://www.leilaoonline.net/lote/detalhe/33582", "602")</f>
      </c>
      <c r="B146" s="4" t="s">
        <f>=HYPERLINK("https://www.leilaoonline.net/lote/detalhe/33582", " Geladeira Climax. Década de 60. 110 volts. Funcionando")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400,00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=HYPERLINK("https://www.leilaoonline.net/lote/detalhe/33588", "603")</f>
      </c>
      <c r="B147" s="4" t="s">
        <f>=HYPERLINK("https://www.leilaoonline.net/lote/detalhe/33588", " Capacete original da FAB . Utilizado em caças Mirage 2000. Necessita de restauração. Possui viseira escura e a máscara de oxigênio")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2.300,00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=HYPERLINK("https://www.leilaoonline.net/lote/detalhe/33590", "604")</f>
      </c>
      <c r="B148" s="4" t="s">
        <f>=HYPERLINK("https://www.leilaoonline.net/lote/detalhe/33590", " Máquina de café expresso Astória com moinho. Sem porta filtros e bandeja")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1.600,00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=HYPERLINK("https://www.leilaoonline.net/lote/detalhe/33591", "605")</f>
      </c>
      <c r="B149" s="4" t="s">
        <f>=HYPERLINK("https://www.leilaoonline.net/lote/detalhe/33591", " Máquina de café expresso Astória com moinho. Sem porta filtros e bandeja")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1.600,00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=HYPERLINK("https://www.leilaoonline.net/lote/detalhe/33584", "607")</f>
      </c>
      <c r="B150" s="4" t="s">
        <f>=HYPERLINK("https://www.leilaoonline.net/lote/detalhe/33584", " Dobradeira de chapas com régua de 1,30 m")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2.300,00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=HYPERLINK("https://www.leilaoonline.net/lote/detalhe/33586", "608")</f>
      </c>
      <c r="B151" s="4" t="s">
        <f>=HYPERLINK("https://www.leilaoonline.net/lote/detalhe/33586", " Bomba de alto vácuo HF 55 CFM. Trifásico")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2.100,00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=HYPERLINK("https://www.leilaoonline.net/lote/detalhe/33593", "609")</f>
      </c>
      <c r="B152" s="4" t="s">
        <f>=HYPERLINK("https://www.leilaoonline.net/lote/detalhe/33593", " Bomba de alto vácuo HF 55 CFM. Trifásico")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2.100,00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=HYPERLINK("https://www.leilaoonline.net/lote/detalhe/33587", "610")</f>
      </c>
      <c r="B153" s="4" t="s">
        <f>=HYPERLINK("https://www.leilaoonline.net/lote/detalhe/33587", " Bomba de alto vácuo. Duplo estágio HF 110 CFM. Trifásico. Com reservatório")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4.100,00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=HYPERLINK("https://www.leilaoonline.net/lote/detalhe/33585", "611")</f>
      </c>
      <c r="B154" s="4" t="s">
        <f>=HYPERLINK("https://www.leilaoonline.net/lote/detalhe/33585", " Cabine para camionete D 20")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1.800,00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=HYPERLINK("https://www.leilaoonline.net/lote/detalhe/33589", "612")</f>
      </c>
      <c r="B155" s="4" t="s">
        <f>=HYPERLINK("https://www.leilaoonline.net/lote/detalhe/33589", " Maca de alumínio. Stimed. Com regulagens")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=HYPERLINK("https://www.leilaoonline.net/lote/detalhe/33595", "613")</f>
      </c>
      <c r="B156" s="4" t="s">
        <f>=HYPERLINK("https://www.leilaoonline.net/lote/detalhe/33595", " Máquina de Vácuo. Forming")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=HYPERLINK("https://www.leilaoonline.net/lote/detalhe/33594", "615")</f>
      </c>
      <c r="B157" s="4" t="s">
        <f>=HYPERLINK("https://www.leilaoonline.net/lote/detalhe/33594", " Escrivaninha antiga em jacarandá maciço da bahia")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450,00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=HYPERLINK("https://www.leilaoonline.net/lote/detalhe/33592", "616")</f>
      </c>
      <c r="B158" s="4" t="s">
        <f>=HYPERLINK("https://www.leilaoonline.net/lote/detalhe/33592", " Camionete D-20. Ano 88. Turbo. Direção hidráulica, volante anti furto, motor novo")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24.000,00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=HYPERLINK("https://www.leilaoonline.net/lote/detalhe/33599", "617")</f>
      </c>
      <c r="B159" s="4" t="s">
        <f>=HYPERLINK("https://www.leilaoonline.net/lote/detalhe/33599", " Cortador de asfalto/concreto Petrotec a gasolina. Faltando peças")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700,00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=HYPERLINK("https://www.leilaoonline.net/lote/detalhe/33596", "618")</f>
      </c>
      <c r="B160" s="4" t="s">
        <f>=HYPERLINK("https://www.leilaoonline.net/lote/detalhe/33596", " 03 macacos, sendo 1 jacaré e 2 hidráulicos")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=HYPERLINK("https://www.leilaoonline.net/lote/detalhe/33597", "619")</f>
      </c>
      <c r="B161" s="4" t="s">
        <f>=HYPERLINK("https://www.leilaoonline.net/lote/detalhe/33597", " Capota F1000")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350,00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=HYPERLINK("https://www.leilaoonline.net/lote/detalhe/33598", "620")</f>
      </c>
      <c r="B162" s="4" t="s">
        <f>=HYPERLINK("https://www.leilaoonline.net/lote/detalhe/33598", " Peugeot Partner. Ano 99 a gasolina")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4.400,00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=HYPERLINK("https://www.leilaoonline.net/lote/detalhe/33600", "621")</f>
      </c>
      <c r="B163" s="4" t="s">
        <f>=HYPERLINK("https://www.leilaoonline.net/lote/detalhe/33600", " Pista fria")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500,00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=HYPERLINK("https://www.leilaoonline.net/lote/detalhe/33605", "622")</f>
      </c>
      <c r="B164" s="4" t="s">
        <f>=HYPERLINK("https://www.leilaoonline.net/lote/detalhe/33605", " 2 fornos e 1 lavadora de pratos")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=HYPERLINK("https://www.leilaoonline.net/lote/detalhe/33602", "623")</f>
      </c>
      <c r="B165" s="4" t="s">
        <f>=HYPERLINK("https://www.leilaoonline.net/lote/detalhe/33602", " Fritadeira industrial a gás")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=HYPERLINK("https://www.leilaoonline.net/lote/detalhe/33603", "624")</f>
      </c>
      <c r="B166" s="4" t="s">
        <f>=HYPERLINK("https://www.leilaoonline.net/lote/detalhe/33603", " Esteira ergométrica profissional. Não está funcionando")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=HYPERLINK("https://www.leilaoonline.net/lote/detalhe/33604", "625")</f>
      </c>
      <c r="B167" s="4" t="s">
        <f>=HYPERLINK("https://www.leilaoonline.net/lote/detalhe/33604", " Gerador de energia a gasolina. Funcionando")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1.000,00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=HYPERLINK("https://www.leilaoonline.net/lote/detalhe/33606", "626")</f>
      </c>
      <c r="B168" s="4" t="s">
        <f>=HYPERLINK("https://www.leilaoonline.net/lote/detalhe/33606", " Máquina de café expresso FunKitchen. Não está funcionando 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150,00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=HYPERLINK("https://www.leilaoonline.net/lote/detalhe/33601", "627")</f>
      </c>
      <c r="B169" s="4" t="s">
        <f>=HYPERLINK("https://www.leilaoonline.net/lote/detalhe/33601", " Guincho tipo girafa para 3 toneladas")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1.500,00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=HYPERLINK("https://www.leilaoonline.net/lote/detalhe/33607", "628")</f>
      </c>
      <c r="B170" s="4" t="s">
        <f>=HYPERLINK("https://www.leilaoonline.net/lote/detalhe/33607", " Chapa de lanches elétrica")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=HYPERLINK("https://www.leilaoonline.net/lote/detalhe/33608", "630")</f>
      </c>
      <c r="B171" s="4" t="s">
        <f>=HYPERLINK("https://www.leilaoonline.net/lote/detalhe/33608", " Refresqueira Begel 20 litros. Funcionando")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500,00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=HYPERLINK("https://www.leilaoonline.net/lote/detalhe/33620", "631")</f>
      </c>
      <c r="B172" s="4" t="s">
        <f>=HYPERLINK("https://www.leilaoonline.net/lote/detalhe/33620", " 3 fritadeiras, sendo 2 elétricas e 1 a gás")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800,00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=HYPERLINK("https://www.leilaoonline.net/lote/detalhe/33623", "632")</f>
      </c>
      <c r="B173" s="4" t="s">
        <f>=HYPERLINK("https://www.leilaoonline.net/lote/detalhe/33623", " Gramofone. Réplica com aproximadamente 29 discos antigos de 78 rotações")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1.000,00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=HYPERLINK("https://www.leilaoonline.net/lote/detalhe/33621", "633")</f>
      </c>
      <c r="B174" s="4" t="s">
        <f>=HYPERLINK("https://www.leilaoonline.net/lote/detalhe/33621", " Jogo rodas original D20. Aro 15"")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500,00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=HYPERLINK("https://www.leilaoonline.net/lote/detalhe/33622", "634")</f>
      </c>
      <c r="B175" s="4" t="s">
        <f>=HYPERLINK("https://www.leilaoonline.net/lote/detalhe/33622", " Geladeira expositora Metalfrio (pequena). Funcionando")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500,00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=HYPERLINK("https://www.leilaoonline.net/lote/detalhe/33624", "635")</f>
      </c>
      <c r="B176" s="4" t="s">
        <f>=HYPERLINK("https://www.leilaoonline.net/lote/detalhe/33624", " Cervejeira Hussman (pequena). Funcionando")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550,00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=HYPERLINK("https://www.leilaoonline.net/lote/detalhe/33625", "636")</f>
      </c>
      <c r="B177" s="4" t="s">
        <f>=HYPERLINK("https://www.leilaoonline.net/lote/detalhe/33625", " Máquina de café expresso Saeco 220 volts. Funcionando")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500,00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=HYPERLINK("https://www.leilaoonline.net/lote/detalhe/33626", "637")</f>
      </c>
      <c r="B178" s="4" t="s">
        <f>=HYPERLINK("https://www.leilaoonline.net/lote/detalhe/33626", " Gerador de energia a gasolina")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150,00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=HYPERLINK("https://www.leilaoonline.net/lote/detalhe/33627", "638")</f>
      </c>
      <c r="B179" s="4" t="s">
        <f>=HYPERLINK("https://www.leilaoonline.net/lote/detalhe/33627", " Frigobar década de 40 restaurado transformado em cervejeira, com controlador digital. 110 volts. Funcionando")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3.000,00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=HYPERLINK("https://www.leilaoonline.net/lote/detalhe/33628", "639")</f>
      </c>
      <c r="B180" s="4" t="s">
        <f>=HYPERLINK("https://www.leilaoonline.net/lote/detalhe/33628", " 2 portas de F1000")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1.000,00</t>
        </is>
      </c>
      <c r="F180" s="4" t="inlineStr">
        <is>
          <t>200.00</t>
        </is>
      </c>
    </row>
    <row collapsed="false" customFormat="false" customHeight="false" hidden="false" ht="12.1" outlineLevel="0" r="181">
      <c r="A181" s="5" t="s">
        <f>=HYPERLINK("https://www.leilaoonline.net/lote/detalhe/33629", "640")</f>
      </c>
      <c r="B181" s="4" t="s">
        <f>=HYPERLINK("https://www.leilaoonline.net/lote/detalhe/33629", " 04 bancos inteiriços com 03 cadeiras cada")</f>
      </c>
      <c r="C181" s="4" t="inlineStr">
        <is>
          <t>Vendido</t>
        </is>
      </c>
      <c r="D181" s="4" t="inlineStr">
        <is>
          <t>1</t>
        </is>
      </c>
      <c r="E181" s="5" t="inlineStr">
        <is>
          <t>300,00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=HYPERLINK("https://www.leilaoonline.net/lote/detalhe/33618", "641")</f>
      </c>
      <c r="B182" s="4" t="s">
        <f>=HYPERLINK("https://www.leilaoonline.net/lote/detalhe/33618", " 04 máquinas de lavar roupas")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150,00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=HYPERLINK("https://www.leilaoonline.net/lote/detalhe/33619", "642")</f>
      </c>
      <c r="B183" s="4" t="s">
        <f>=HYPERLINK("https://www.leilaoonline.net/lote/detalhe/33619", " Câmara fria. 220 volts. Funcionando")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1.750,00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=HYPERLINK("https://www.leilaoonline.net/lote/detalhe/33610", "644")</f>
      </c>
      <c r="B184" s="4" t="s">
        <f>=HYPERLINK("https://www.leilaoonline.net/lote/detalhe/33610", " Cabeçote de compressor Waine 60 pés e motor elétrico 15Hp")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1.000,00</t>
        </is>
      </c>
      <c r="F184" s="4" t="inlineStr">
        <is>
          <t>200.00</t>
        </is>
      </c>
    </row>
    <row collapsed="false" customFormat="false" customHeight="false" hidden="false" ht="12.1" outlineLevel="0" r="185">
      <c r="A185" s="5" t="s">
        <f>=HYPERLINK("https://www.leilaoonline.net/lote/detalhe/33617", "645")</f>
      </c>
      <c r="B185" s="4" t="s">
        <f>=HYPERLINK("https://www.leilaoonline.net/lote/detalhe/33617", " Fuscão 1.500. Ano 71")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2.800,00</t>
        </is>
      </c>
      <c r="F185" s="4" t="inlineStr">
        <is>
          <t>200.00</t>
        </is>
      </c>
    </row>
    <row collapsed="false" customFormat="false" customHeight="false" hidden="false" ht="12.1" outlineLevel="0" r="186">
      <c r="A186" s="5" t="s">
        <f>=HYPERLINK("https://www.leilaoonline.net/lote/detalhe/33631", "646")</f>
      </c>
      <c r="B186" s="4" t="s">
        <f>=HYPERLINK("https://www.leilaoonline.net/lote/detalhe/33631", " Balcão expositor seco Gelopar")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100,00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=HYPERLINK("https://www.leilaoonline.net/lote/detalhe/33609", "647")</f>
      </c>
      <c r="B187" s="4" t="s">
        <f>=HYPERLINK("https://www.leilaoonline.net/lote/detalhe/33609", " Cabine de F1.000 Ano 86 reformada")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3.200,00</t>
        </is>
      </c>
      <c r="F187" s="4" t="inlineStr">
        <is>
          <t>200.00</t>
        </is>
      </c>
    </row>
    <row collapsed="false" customFormat="false" customHeight="false" hidden="false" ht="12.1" outlineLevel="0" r="188">
      <c r="A188" s="5" t="s">
        <f>=HYPERLINK("https://www.leilaoonline.net/lote/detalhe/33611", "648")</f>
      </c>
      <c r="B188" s="4" t="s">
        <f>=HYPERLINK("https://www.leilaoonline.net/lote/detalhe/33611", " Compressor de ar antigo")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100,00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=HYPERLINK("https://www.leilaoonline.net/lote/detalhe/33612", "649")</f>
      </c>
      <c r="B189" s="4" t="s">
        <f>=HYPERLINK("https://www.leilaoonline.net/lote/detalhe/33612", " Freezer 50 litros. Todo de inox. 220 volts. Funcionando")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500,00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=HYPERLINK("https://www.leilaoonline.net/lote/detalhe/33615", "650")</f>
      </c>
      <c r="B190" s="4" t="s">
        <f>=HYPERLINK("https://www.leilaoonline.net/lote/detalhe/33615", " Motor estacionário Honda 6.5 Hp")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200,00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=HYPERLINK("https://www.leilaoonline.net/lote/detalhe/33613", "651")</f>
      </c>
      <c r="B191" s="4" t="s">
        <f>=HYPERLINK("https://www.leilaoonline.net/lote/detalhe/33613", " Câmara fria com controlador digital. Funcionando")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2.150,00</t>
        </is>
      </c>
      <c r="F191" s="4" t="inlineStr">
        <is>
          <t>200.00</t>
        </is>
      </c>
    </row>
    <row collapsed="false" customFormat="false" customHeight="false" hidden="false" ht="12.1" outlineLevel="0" r="192">
      <c r="A192" s="5" t="s">
        <f>=HYPERLINK("https://www.leilaoonline.net/lote/detalhe/33614", "652")</f>
      </c>
      <c r="B192" s="4" t="s">
        <f>=HYPERLINK("https://www.leilaoonline.net/lote/detalhe/33614", " Freezer em inox. 150 litros, 220 volts. Funcionando")</f>
      </c>
      <c r="C192" s="4" t="inlineStr">
        <is>
          <t>Vendido</t>
        </is>
      </c>
      <c r="D192" s="4" t="inlineStr">
        <is>
          <t>1</t>
        </is>
      </c>
      <c r="E192" s="5" t="inlineStr">
        <is>
          <t>650,00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=HYPERLINK("https://www.leilaoonline.net/lote/detalhe/33616", "653")</f>
      </c>
      <c r="B193" s="4" t="s">
        <f>=HYPERLINK("https://www.leilaoonline.net/lote/detalhe/33616", " Mini Bug Fapinha. Motor 4 tempos. Funcionando. 1  pneu furado")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1.750,00</t>
        </is>
      </c>
      <c r="F193" s="4" t="inlineStr">
        <is>
          <t>200.00</t>
        </is>
      </c>
    </row>
    <row collapsed="false" customFormat="false" customHeight="false" hidden="false" ht="12.1" outlineLevel="0" r="194">
      <c r="A194" s="5" t="s">
        <f>=HYPERLINK("https://www.leilaoonline.net/lote/detalhe/33630", "654")</f>
      </c>
      <c r="B194" s="4" t="s">
        <f>=HYPERLINK("https://www.leilaoonline.net/lote/detalhe/33630", " Balcão aço vitrine")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150,00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=HYPERLINK("https://www.leilaoonline.net/lote/detalhe/33632", "655")</f>
      </c>
      <c r="B195" s="4" t="s">
        <f>=HYPERLINK("https://www.leilaoonline.net/lote/detalhe/33632", " Mini bug Fapinha motor 4 tempos. Funcionando. Motor e parte elétrica em ótimo estado")</f>
      </c>
      <c r="C195" s="4" t="inlineStr">
        <is>
          <t>Não vendido</t>
        </is>
      </c>
      <c r="D195" s="4" t="inlineStr">
        <is>
          <t>1</t>
        </is>
      </c>
      <c r="E195" s="5" t="inlineStr">
        <is>
          <t>2.400,00</t>
        </is>
      </c>
      <c r="F195" s="4" t="inlineStr">
        <is>
          <t>200.00</t>
        </is>
      </c>
    </row>
    <row collapsed="false" customFormat="false" customHeight="false" hidden="false" ht="12.1" outlineLevel="0" r="196">
      <c r="A196" s="5" t="s">
        <f>=HYPERLINK("https://www.leilaoonline.net/lote/detalhe/33633", "656")</f>
      </c>
      <c r="B196" s="4" t="s">
        <f>=HYPERLINK("https://www.leilaoonline.net/lote/detalhe/33633", " Aspirador de pó industrial")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300,00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=HYPERLINK("https://www.leilaoonline.net/lote/detalhe/33634", "657")</f>
      </c>
      <c r="B197" s="4" t="s">
        <f>=HYPERLINK("https://www.leilaoonline.net/lote/detalhe/33634", " Capô de F1.000 original")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750,00</t>
        </is>
      </c>
      <c r="F197" s="4" t="inlineStr">
        <is>
          <t>100.00</t>
        </is>
      </c>
    </row>
    <row collapsed="false" customFormat="false" customHeight="false" hidden="false" ht="12.1" outlineLevel="0" r="198">
      <c r="A198" s="5" t="s">
        <f>=HYPERLINK("https://www.leilaoonline.net/lote/detalhe/33635", "658")</f>
      </c>
      <c r="B198" s="4" t="s">
        <f>=HYPERLINK("https://www.leilaoonline.net/lote/detalhe/33635", " Cancela de portaria com pistão hidráulico sem testes")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1.200,00</t>
        </is>
      </c>
      <c r="F198" s="4" t="inlineStr">
        <is>
          <t>100.00</t>
        </is>
      </c>
    </row>
    <row collapsed="false" customFormat="false" customHeight="false" hidden="false" ht="12.1" outlineLevel="0" r="199">
      <c r="A199" s="5" t="s">
        <f>=HYPERLINK("https://www.leilaoonline.net/lote/detalhe/33637", "660")</f>
      </c>
      <c r="B199" s="4" t="s">
        <f>=HYPERLINK("https://www.leilaoonline.net/lote/detalhe/33637", " Adega de vinhos com compressor. Funcionando")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500,00</t>
        </is>
      </c>
      <c r="F199" s="4" t="inlineStr">
        <is>
          <t>100.00</t>
        </is>
      </c>
    </row>
    <row collapsed="false" customFormat="false" customHeight="false" hidden="false" ht="12.1" outlineLevel="0" r="200">
      <c r="A200" s="5" t="s">
        <f>=HYPERLINK("https://www.leilaoonline.net/lote/detalhe/33638", "661")</f>
      </c>
      <c r="B200" s="4" t="s">
        <f>=HYPERLINK("https://www.leilaoonline.net/lote/detalhe/33638", " Lote contendo 2 fornos microondas e 1 forno elétrico 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150,00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=HYPERLINK("https://www.leilaoonline.net/lote/detalhe/33636", "662")</f>
      </c>
      <c r="B201" s="4" t="s">
        <f>=HYPERLINK("https://www.leilaoonline.net/lote/detalhe/33636", " Máquina de solda elétrica, sem testes")</f>
      </c>
      <c r="C201" s="4" t="inlineStr">
        <is>
          <t>Vendido</t>
        </is>
      </c>
      <c r="D201" s="4" t="inlineStr">
        <is>
          <t>1</t>
        </is>
      </c>
      <c r="E201" s="5" t="inlineStr">
        <is>
          <t>150,00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=HYPERLINK("https://www.leilaoonline.net/lote/detalhe/33639", "663")</f>
      </c>
      <c r="B202" s="4" t="s">
        <f>=HYPERLINK("https://www.leilaoonline.net/lote/detalhe/33639", " 8 postes em ferro fundido do inicio do século XX da fundação da cidade de São Carlos")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3.100,00</t>
        </is>
      </c>
      <c r="F202" s="4" t="inlineStr">
        <is>
          <t>200.00</t>
        </is>
      </c>
    </row>
    <row collapsed="false" customFormat="false" customHeight="false" hidden="false" ht="12.1" outlineLevel="0" r="203">
      <c r="A203" s="5" t="s">
        <f>=HYPERLINK("https://www.leilaoonline.net/lote/detalhe/33640", "664")</f>
      </c>
      <c r="B203" s="4" t="s">
        <f>=HYPERLINK("https://www.leilaoonline.net/lote/detalhe/33640", " Câmara fria. 4 portas. em aço inox. Não está funcionando")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250,00</t>
        </is>
      </c>
      <c r="F203" s="4" t="inlineStr">
        <is>
          <t>100.00</t>
        </is>
      </c>
    </row>
    <row collapsed="false" customFormat="false" customHeight="false" hidden="false" ht="12.1" outlineLevel="0" r="204">
      <c r="A204" s="5" t="s">
        <f>=HYPERLINK("https://www.leilaoonline.net/lote/detalhe/33641", "665")</f>
      </c>
      <c r="B204" s="4" t="s">
        <f>=HYPERLINK("https://www.leilaoonline.net/lote/detalhe/33641", " Bancada mesa em ferro para oficina")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350,00</t>
        </is>
      </c>
      <c r="F204" s="4" t="inlineStr">
        <is>
          <t>100.00</t>
        </is>
      </c>
    </row>
    <row collapsed="false" customFormat="false" customHeight="false" hidden="false" ht="12.1" outlineLevel="0" r="205">
      <c r="A205" s="5" t="s">
        <f>=HYPERLINK("https://www.leilaoonline.net/lote/detalhe/33643", "666")</f>
      </c>
      <c r="B205" s="4" t="s">
        <f>=HYPERLINK("https://www.leilaoonline.net/lote/detalhe/33643", " Lote de antiguidades contendo: 1 máquina de costura Elna com estojo, 2 máquinas de escrever, 1 rádio Mitsubishi, 8 transistores com estojo, 1 rádio 3 em 1 CCE (sem as caixas), 1 receiver Gradiente (sem as caixas),1 receiver Motoradio (sem as caixas), 1 toca fitas Philipps (sem as caixas), 1 filmado")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700,00</t>
        </is>
      </c>
      <c r="F205" s="4" t="inlineStr">
        <is>
          <t>100.00</t>
        </is>
      </c>
    </row>
    <row collapsed="false" customFormat="false" customHeight="false" hidden="false" ht="12.1" outlineLevel="0" r="206">
      <c r="A206" s="5" t="s">
        <f>=HYPERLINK("https://www.leilaoonline.net/lote/detalhe/33642", "667")</f>
      </c>
      <c r="B206" s="4" t="s">
        <f>=HYPERLINK("https://www.leilaoonline.net/lote/detalhe/33642", " Máquina de fazer gelo. Mecânica não testada")</f>
      </c>
      <c r="C206" s="4" t="inlineStr">
        <is>
          <t>Vendido</t>
        </is>
      </c>
      <c r="D206" s="4" t="inlineStr">
        <is>
          <t>1</t>
        </is>
      </c>
      <c r="E206" s="5" t="inlineStr">
        <is>
          <t>1.600,00</t>
        </is>
      </c>
      <c r="F206" s="4" t="inlineStr">
        <is>
          <t>200.00</t>
        </is>
      </c>
    </row>
    <row collapsed="false" customFormat="false" customHeight="false" hidden="false" ht="12.1" outlineLevel="0" r="207">
      <c r="A207" s="5" t="s">
        <f>=HYPERLINK("https://www.leilaoonline.net/lote/detalhe/33645", "668")</f>
      </c>
      <c r="B207" s="4" t="s">
        <f>=HYPERLINK("https://www.leilaoonline.net/lote/detalhe/33645", " Suqueira Begel. 200 litros. Funcionando")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800,00</t>
        </is>
      </c>
      <c r="F207" s="4" t="inlineStr">
        <is>
          <t>100.00</t>
        </is>
      </c>
    </row>
    <row collapsed="false" customFormat="false" customHeight="false" hidden="false" ht="12.1" outlineLevel="0" r="208">
      <c r="A208" s="5" t="s">
        <f>=HYPERLINK("https://www.leilaoonline.net/lote/detalhe/33646", "669")</f>
      </c>
      <c r="B208" s="4" t="s">
        <f>=HYPERLINK("https://www.leilaoonline.net/lote/detalhe/33646", " Esteira e bicicleta ergométrica")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150,00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=HYPERLINK("https://www.leilaoonline.net/lote/detalhe/33644", "670")</f>
      </c>
      <c r="B209" s="4" t="s">
        <f>=HYPERLINK("https://www.leilaoonline.net/lote/detalhe/33644", " 02 Geladeiras frigidare antigas")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350,00</t>
        </is>
      </c>
      <c r="F209" s="4" t="inlineStr">
        <is>
          <t>100.00</t>
        </is>
      </c>
    </row>
    <row collapsed="false" customFormat="false" customHeight="false" hidden="false" ht="12.1" outlineLevel="0" r="210">
      <c r="A210" s="5" t="s">
        <f>=HYPERLINK("https://www.leilaoonline.net/lote/detalhe/33647", "671")</f>
      </c>
      <c r="B210" s="4" t="s">
        <f>=HYPERLINK("https://www.leilaoonline.net/lote/detalhe/33647", " Lote cotendo 2 bancadas de 6 metros metalon. Tampos deteriorados")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250,00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=HYPERLINK("https://www.leilaoonline.net/lote/detalhe/33693", "701")</f>
      </c>
      <c r="B211" s="4" t="s">
        <f>=HYPERLINK("https://www.leilaoonline.net/lote/detalhe/33693", "JUKEBOX Luxuosa. Modelo Clássico, Retrô, Vintage, Rádio/ MP3/ USB. (EM FUNCIONAMENTO)")</f>
      </c>
      <c r="C211" s="4" t="inlineStr">
        <is>
          <t>Não vendido</t>
        </is>
      </c>
      <c r="D211" s="4" t="inlineStr">
        <is>
          <t>1</t>
        </is>
      </c>
      <c r="E211" s="5" t="inlineStr">
        <is>
          <t>2.500,00</t>
        </is>
      </c>
      <c r="F211" s="4" t="inlineStr">
        <is>
          <t>100.00</t>
        </is>
      </c>
    </row>
    <row collapsed="false" customFormat="false" customHeight="false" hidden="false" ht="12.1" outlineLevel="0" r="212">
      <c r="A212" s="5" t="s">
        <f>=HYPERLINK("https://www.leilaoonline.net/lote/detalhe/33675", "702")</f>
      </c>
      <c r="B212" s="4" t="s">
        <f>=HYPERLINK("https://www.leilaoonline.net/lote/detalhe/33675", " PEÇAS DE MOTOCICLETA, PAR DE CARENAGEM ( LATERAL) E PAR DE RETROVISOR ARTICULADO.")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50,00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=HYPERLINK("https://www.leilaoonline.net/lote/detalhe/33674", "703")</f>
      </c>
      <c r="B213" s="4" t="s">
        <f>=HYPERLINK("https://www.leilaoonline.net/lote/detalhe/33674", " LOTE DE DINHEIRO ANTIGO TOTAL DE 240 UNIDADES, SENDO APROX. 140 NOTAS E 100 MOEDAS.")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150,00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=HYPERLINK("https://www.leilaoonline.net/lote/detalhe/33673", "704")</f>
      </c>
      <c r="B214" s="4" t="s">
        <f>=HYPERLINK("https://www.leilaoonline.net/lote/detalhe/33673", "03 QUADROS DE BICICLETA. FULL SUSPENSION ARO 26"")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150,00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=HYPERLINK("https://www.leilaoonline.net/lote/detalhe/34522", "705")</f>
      </c>
      <c r="B215" s="4" t="s">
        <f>=HYPERLINK("https://www.leilaoonline.net/lote/detalhe/34522", "50 unidades de tintura para cabelo Henna Creme Natural (Cores Diversas) - 70ml Surya Brasil")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150,00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=HYPERLINK("https://www.leilaoonline.net/lote/detalhe/33670", "706")</f>
      </c>
      <c r="B216" s="4" t="s">
        <f>=HYPERLINK("https://www.leilaoonline.net/lote/detalhe/33670", "LOTE COM: 02 monitores (20" e 15"), 03 nobreaks, 01 estabilizador, 02 centrais de monitoramento de vídeo, 01 impressora HP, 01 central de alarme, 01 lâmpada de emergência e 11 headphones")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50,00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=HYPERLINK("https://www.leilaoonline.net/lote/detalhe/34521", "707")</f>
      </c>
      <c r="B217" s="4" t="s">
        <f>=HYPERLINK("https://www.leilaoonline.net/lote/detalhe/34521", "50 unidades de tintura para cabelo Henna Creme Natural (Cores Diversas) - 70ml Surya Brasil")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150,00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=HYPERLINK("https://www.leilaoonline.net/lote/detalhe/33677", "708")</f>
      </c>
      <c r="B218" s="4" t="s">
        <f>=HYPERLINK("https://www.leilaoonline.net/lote/detalhe/33677", " LOTE ÚNICO: 07 SUCATAS DE PARTES DE MOTOCICLETAS ANTIGAS DA DÉCADA DE 1980 (PARA COLECIONADORES OU RESTAURAÇÃO). SENDO YAMAHA RX-180cc , YAMAHA RD-135cc, YAMAHA RX-125cc e outras.")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450,00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=HYPERLINK("https://www.leilaoonline.net/lote/detalhe/33685", "709")</f>
      </c>
      <c r="B219" s="4" t="s">
        <f>=HYPERLINK("https://www.leilaoonline.net/lote/detalhe/33685", "Lote contendo: 01 Multímetro Digital Minipa ET-2702, 01 Luxímetro Digital Portátil Instrutherm LD-300, 01 Medidor de Distância a Laser Bosch DLE 40 e 01 Detector de Metais Bosch DMO 10")</f>
      </c>
      <c r="C219" s="4" t="inlineStr">
        <is>
          <t>Não vendido</t>
        </is>
      </c>
      <c r="D219" s="4" t="inlineStr">
        <is>
          <t>1</t>
        </is>
      </c>
      <c r="E219" s="5" t="inlineStr">
        <is>
          <t>200,00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=HYPERLINK("https://www.leilaoonline.net/lote/detalhe/34520", "710")</f>
      </c>
      <c r="B220" s="4" t="s">
        <f>=HYPERLINK("https://www.leilaoonline.net/lote/detalhe/34520", "50 unidades de tintura para cabelo Henna Creme Natural (Cores Diversas) - 70ml Surya Brasil")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150,00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=HYPERLINK("https://www.leilaoonline.net/lote/detalhe/33678", "711")</f>
      </c>
      <c r="B221" s="4" t="s">
        <f>=HYPERLINK("https://www.leilaoonline.net/lote/detalhe/33678", "LOTE C/ 32 ITENS, SENDO 07 FILTROS DE AGUA PROFISSIONAL, 25    UNIDADES DE LÂMPADA E / TOMADAS.")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50,00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=HYPERLINK("https://www.leilaoonline.net/lote/detalhe/33688", "712")</f>
      </c>
      <c r="B222" s="4" t="s">
        <f>=HYPERLINK("https://www.leilaoonline.net/lote/detalhe/33688", " LOTE C/ APROX. 100 UNIDADES DE SPINNER, VÁRIAS CORES E MODELOS, (SEM USO, NA CAIXA).")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150,00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=HYPERLINK("https://www.leilaoonline.net/lote/detalhe/33689", "713")</f>
      </c>
      <c r="B223" s="4" t="s">
        <f>=HYPERLINK("https://www.leilaoonline.net/lote/detalhe/33689", " LOTE C/ APROX. 100 UNIDADES DE SPINNER, VÁRIAS CORES E MODELOS, (SEM USO, NA CAIXA).")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150,00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=HYPERLINK("https://www.leilaoonline.net/lote/detalhe/33690", "714")</f>
      </c>
      <c r="B224" s="4" t="s">
        <f>=HYPERLINK("https://www.leilaoonline.net/lote/detalhe/33690", " LOTE C/ APROX. 100 UNIDADES DE SPINNER, VÁRIAS CORES E MODELOS, (SEM USO, NA CAIXA).")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150,00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=HYPERLINK("https://www.leilaoonline.net/lote/detalhe/33691", "715")</f>
      </c>
      <c r="B225" s="4" t="s">
        <f>=HYPERLINK("https://www.leilaoonline.net/lote/detalhe/33691", " LOTE C/ APROX. 100 UNIDADES DE SPINNER, VÁRIAS CORES E MODELOS, (SEM USO, NA CAIXA).")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150,00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=HYPERLINK("https://www.leilaoonline.net/lote/detalhe/33692", "716")</f>
      </c>
      <c r="B226" s="4" t="s">
        <f>=HYPERLINK("https://www.leilaoonline.net/lote/detalhe/33692", " LOTE C/ APROX. 100 UNIDADES DE SPINNER, VÁRIAS CORES E MODELOS, (SEM USO, NA CAIXA).")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150,00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=HYPERLINK("https://www.leilaoonline.net/lote/detalhe/33663", "717")</f>
      </c>
      <c r="B227" s="4" t="s">
        <f>=HYPERLINK("https://www.leilaoonline.net/lote/detalhe/33663", " 02 UNIDADES DE TAPETE  PARA SALA L AMOUR  MING 80 LINHAS, SALMÃO E AMARELO, NOVO ( SEM USO). ( T-11).")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190,00</t>
        </is>
      </c>
      <c r="F227" s="4" t="inlineStr">
        <is>
          <t>50.00</t>
        </is>
      </c>
    </row>
    <row collapsed="false" customFormat="false" customHeight="false" hidden="false" ht="12.1" outlineLevel="0" r="228">
      <c r="A228" s="5" t="s">
        <f>=HYPERLINK("https://www.leilaoonline.net/lote/detalhe/33671", "718")</f>
      </c>
      <c r="B228" s="4" t="s">
        <f>=HYPERLINK("https://www.leilaoonline.net/lote/detalhe/33671", " 06 DISCOS DE VINIL ANTIGOS LP, GRANDES SUCESSOS, ENTRE ELES O LENDÁRIO DISCO DE 1971 "IMAGINE" DE JOHN LENNON, ORIGINAL DE ÉPOCA. RARIDADE PARA COLECIONADORES.")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50,00</t>
        </is>
      </c>
      <c r="F228" s="4" t="inlineStr">
        <is>
          <t>50.00</t>
        </is>
      </c>
    </row>
    <row collapsed="false" customFormat="false" customHeight="false" hidden="false" ht="12.1" outlineLevel="0" r="229">
      <c r="A229" s="5" t="s">
        <f>=HYPERLINK("https://www.leilaoonline.net/lote/detalhe/33672", "719")</f>
      </c>
      <c r="B229" s="4" t="s">
        <f>=HYPERLINK("https://www.leilaoonline.net/lote/detalhe/33672", " BICICLETA ANTIGA GORICKE, VARÃO DUPLO, FREIO DE PÉ, RARIDADE PARA COLECIONADORES.")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750,00</t>
        </is>
      </c>
      <c r="F229" s="4" t="inlineStr">
        <is>
          <t>50.00</t>
        </is>
      </c>
    </row>
    <row collapsed="false" customFormat="false" customHeight="false" hidden="false" ht="12.1" outlineLevel="0" r="230">
      <c r="A230" s="5" t="s">
        <f>=HYPERLINK("https://www.leilaoonline.net/lote/detalhe/33651", "720")</f>
      </c>
      <c r="B230" s="4" t="s">
        <f>=HYPERLINK("https://www.leilaoonline.net/lote/detalhe/33651", "LOTE CONTENDO 30 APARELHOS DVD.VÁRIAS MARCAS E MODELOS. EM FUNCIONAMENTO.")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50,00</t>
        </is>
      </c>
      <c r="F230" s="4" t="inlineStr">
        <is>
          <t>50.00</t>
        </is>
      </c>
    </row>
    <row collapsed="false" customFormat="false" customHeight="false" hidden="false" ht="12.1" outlineLevel="0" r="231">
      <c r="A231" s="5" t="s">
        <f>=HYPERLINK("https://www.leilaoonline.net/lote/detalhe/33648", "721")</f>
      </c>
      <c r="B231" s="4" t="s">
        <f>=HYPERLINK("https://www.leilaoonline.net/lote/detalhe/33648", " 04 TOTEN / PEDESTAL, SENDO 02 MEDINDO; 1,80 E 02 MEDINDO; 1,50. COM REGULAGEM")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50,00</t>
        </is>
      </c>
      <c r="F231" s="4" t="inlineStr">
        <is>
          <t>50.00</t>
        </is>
      </c>
    </row>
    <row collapsed="false" customFormat="false" customHeight="false" hidden="false" ht="12.1" outlineLevel="0" r="232">
      <c r="A232" s="5" t="s">
        <f>=HYPERLINK("https://www.leilaoonline.net/lote/detalhe/33649", "722")</f>
      </c>
      <c r="B232" s="4" t="s">
        <f>=HYPERLINK("https://www.leilaoonline.net/lote/detalhe/33649", "LOTE COM 011 BANCOS P/ MOTOCICLETAS ANTIGAS")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100,00</t>
        </is>
      </c>
      <c r="F232" s="4" t="inlineStr">
        <is>
          <t>50.00</t>
        </is>
      </c>
    </row>
    <row collapsed="false" customFormat="false" customHeight="false" hidden="false" ht="12.1" outlineLevel="0" r="233">
      <c r="A233" s="5" t="s">
        <f>=HYPERLINK("https://www.leilaoonline.net/lote/detalhe/33650", "724")</f>
      </c>
      <c r="B233" s="4" t="s">
        <f>=HYPERLINK("https://www.leilaoonline.net/lote/detalhe/33650", "LOTE COM APROX. 50 CAPAS DE BANCO DE CICLOMOTORES ANTIGOS, MOBILETE MONARK CALOI CX , CALOI XR, GARELI E OUTRAS. PRODUTO ORIGINAL, SEM USO, ESTOQUE ANTIGO, DECADA DE 1980 , PARA COLECIONADORES. VÁRIAS CORES E MODELOS.")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150,00</t>
        </is>
      </c>
      <c r="F233" s="4" t="inlineStr">
        <is>
          <t>50.00</t>
        </is>
      </c>
    </row>
    <row collapsed="false" customFormat="false" customHeight="false" hidden="false" ht="12.1" outlineLevel="0" r="234">
      <c r="A234" s="5" t="s">
        <f>=HYPERLINK("https://www.leilaoonline.net/lote/detalhe/33659", "726")</f>
      </c>
      <c r="B234" s="4" t="s">
        <f>=HYPERLINK("https://www.leilaoonline.net/lote/detalhe/33659", " 60 UNIDADES DE ACESSÓRIOS P/ CELULARES, SUPORTES P/ VEÍCULOS E CINTURA. (NOVOS (SEM USO).")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50,00</t>
        </is>
      </c>
      <c r="F234" s="4" t="inlineStr">
        <is>
          <t>50.00</t>
        </is>
      </c>
    </row>
    <row collapsed="false" customFormat="false" customHeight="false" hidden="false" ht="12.1" outlineLevel="0" r="235">
      <c r="A235" s="5" t="s">
        <f>=HYPERLINK("https://www.leilaoonline.net/lote/detalhe/33664", "727")</f>
      </c>
      <c r="B235" s="4" t="s">
        <f>=HYPERLINK("https://www.leilaoonline.net/lote/detalhe/33664", " COLEÇÃO C/ 90 UNIDADES DE  CELULARES ANTIGOS , VÁRIAS MARCAS  E MODELOS DÉCADA DE 1990, ANTIGUIDADE PARA COLECIONADORES. (L-07, L-09 e L-18)")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290,00</t>
        </is>
      </c>
      <c r="F235" s="4" t="inlineStr">
        <is>
          <t>50.00</t>
        </is>
      </c>
    </row>
    <row collapsed="false" customFormat="false" customHeight="false" hidden="false" ht="12.1" outlineLevel="0" r="236">
      <c r="A236" s="5" t="s">
        <f>=HYPERLINK("https://www.leilaoonline.net/lote/detalhe/33652", "728")</f>
      </c>
      <c r="B236" s="4" t="s">
        <f>=HYPERLINK("https://www.leilaoonline.net/lote/detalhe/33652", " LOTE CONTENDO 11 UNIDADES DE DISPENSER DE VARIOS MODELOS E SEGMENTOS.")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50,00</t>
        </is>
      </c>
      <c r="F236" s="4" t="inlineStr">
        <is>
          <t>50.00</t>
        </is>
      </c>
    </row>
    <row collapsed="false" customFormat="false" customHeight="false" hidden="false" ht="12.1" outlineLevel="0" r="237">
      <c r="A237" s="5" t="s">
        <f>=HYPERLINK("https://www.leilaoonline.net/lote/detalhe/33653", "729")</f>
      </c>
      <c r="B237" s="4" t="s">
        <f>=HYPERLINK("https://www.leilaoonline.net/lote/detalhe/33653", " LOTE CONTENDO APROX. 25 CHUVEIROS")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150,00</t>
        </is>
      </c>
      <c r="F237" s="4" t="inlineStr">
        <is>
          <t>50.00</t>
        </is>
      </c>
    </row>
    <row collapsed="false" customFormat="false" customHeight="false" hidden="false" ht="12.1" outlineLevel="0" r="238">
      <c r="A238" s="5" t="s">
        <f>=HYPERLINK("https://www.leilaoonline.net/lote/detalhe/33654", "730")</f>
      </c>
      <c r="B238" s="4" t="s">
        <f>=HYPERLINK("https://www.leilaoonline.net/lote/detalhe/33654", " LOTE C/ APROX. 30 UNIDADES DE TONER, VARIAS MARCAS E MODELOS")</f>
      </c>
      <c r="C238" s="4" t="inlineStr">
        <is>
          <t>Vendido</t>
        </is>
      </c>
      <c r="D238" s="4" t="inlineStr">
        <is>
          <t>1</t>
        </is>
      </c>
      <c r="E238" s="5" t="inlineStr">
        <is>
          <t>50,00</t>
        </is>
      </c>
      <c r="F238" s="4" t="inlineStr">
        <is>
          <t>50.00</t>
        </is>
      </c>
    </row>
    <row collapsed="false" customFormat="false" customHeight="false" hidden="false" ht="12.1" outlineLevel="0" r="239">
      <c r="A239" s="5" t="s">
        <f>=HYPERLINK("https://www.leilaoonline.net/lote/detalhe/33667", "731")</f>
      </c>
      <c r="B239" s="4" t="s">
        <f>=HYPERLINK("https://www.leilaoonline.net/lote/detalhe/33667", "LOTE CONTENDO: 03 JAQUETAS DE COURO SINTÉTICO.")</f>
      </c>
      <c r="C239" s="4" t="inlineStr">
        <is>
          <t>Vendido</t>
        </is>
      </c>
      <c r="D239" s="4" t="inlineStr">
        <is>
          <t>1</t>
        </is>
      </c>
      <c r="E239" s="5" t="inlineStr">
        <is>
          <t>100,00</t>
        </is>
      </c>
      <c r="F239" s="4" t="inlineStr">
        <is>
          <t>50.00</t>
        </is>
      </c>
    </row>
    <row collapsed="false" customFormat="false" customHeight="false" hidden="false" ht="12.1" outlineLevel="0" r="240">
      <c r="A240" s="5" t="s">
        <f>=HYPERLINK("https://www.leilaoonline.net/lote/detalhe/33668", "732")</f>
      </c>
      <c r="B240" s="4" t="s">
        <f>=HYPERLINK("https://www.leilaoonline.net/lote/detalhe/33668", "Diversas churrasqueiras elétricas e Peças.")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190,00</t>
        </is>
      </c>
      <c r="F240" s="4" t="inlineStr">
        <is>
          <t>50.00</t>
        </is>
      </c>
    </row>
    <row collapsed="false" customFormat="false" customHeight="false" hidden="false" ht="12.1" outlineLevel="0" r="241">
      <c r="A241" s="5" t="s">
        <f>=HYPERLINK("https://www.leilaoonline.net/lote/detalhe/33669", "733")</f>
      </c>
      <c r="B241" s="4" t="s">
        <f>=HYPERLINK("https://www.leilaoonline.net/lote/detalhe/33669", "27 peças  de Lingerie da marca Valisere (18 sutiãs e 09 calcinhas). (Novo) sem uso.")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450,00</t>
        </is>
      </c>
      <c r="F241" s="4" t="inlineStr">
        <is>
          <t>50.00</t>
        </is>
      </c>
    </row>
    <row collapsed="false" customFormat="false" customHeight="false" hidden="false" ht="12.1" outlineLevel="0" r="242">
      <c r="A242" s="5" t="s">
        <f>=HYPERLINK("https://www.leilaoonline.net/lote/detalhe/33656", "734")</f>
      </c>
      <c r="B242" s="4" t="s">
        <f>=HYPERLINK("https://www.leilaoonline.net/lote/detalhe/33656", "02 UNIDADES DE TAPETE PARA SALA L AMOUR MING 80 LINHAS, COR SALMÃO E MARROM, NOVO ( SEM USO). ( T-01)")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190,00</t>
        </is>
      </c>
      <c r="F242" s="4" t="inlineStr">
        <is>
          <t>50.00</t>
        </is>
      </c>
    </row>
    <row collapsed="false" customFormat="false" customHeight="false" hidden="false" ht="12.1" outlineLevel="0" r="243">
      <c r="A243" s="5" t="s">
        <f>=HYPERLINK("https://www.leilaoonline.net/lote/detalhe/33655", "735")</f>
      </c>
      <c r="B243" s="4" t="s">
        <f>=HYPERLINK("https://www.leilaoonline.net/lote/detalhe/33655", " 02 UNIDADES DE TAPETE  PARA SALA L AMOUR  MING 80 LINHAS, COR BEGE E MARROM,  NOVO ( SEM USO). ( T-02)")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190,00</t>
        </is>
      </c>
      <c r="F243" s="4" t="inlineStr">
        <is>
          <t>50.00</t>
        </is>
      </c>
    </row>
    <row collapsed="false" customFormat="false" customHeight="false" hidden="false" ht="12.1" outlineLevel="0" r="244">
      <c r="A244" s="5" t="s">
        <f>=HYPERLINK("https://www.leilaoonline.net/lote/detalhe/33658", "736")</f>
      </c>
      <c r="B244" s="4" t="s">
        <f>=HYPERLINK("https://www.leilaoonline.net/lote/detalhe/33658", " 02 UNIDADES DE TAPETE  PARA SALA L AMOUR  MING 80 LINHAS, COR SALMÃO E MARROM,  NOVO ( SEM USO). ( T-04)")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240,00</t>
        </is>
      </c>
      <c r="F244" s="4" t="inlineStr">
        <is>
          <t>50.00</t>
        </is>
      </c>
    </row>
    <row collapsed="false" customFormat="false" customHeight="false" hidden="false" ht="12.1" outlineLevel="0" r="245">
      <c r="A245" s="5" t="s">
        <f>=HYPERLINK("https://www.leilaoonline.net/lote/detalhe/33657", "737")</f>
      </c>
      <c r="B245" s="4" t="s">
        <f>=HYPERLINK("https://www.leilaoonline.net/lote/detalhe/33657", " 02 UNIDADES DE TAPETE  PARA SALA L AMOUR  MING 80 LINHAS, COR AMARELA E AZUL,  NOVO ( SEM USO). ( T-05)")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240,00</t>
        </is>
      </c>
      <c r="F245" s="4" t="inlineStr">
        <is>
          <t>50.00</t>
        </is>
      </c>
    </row>
    <row collapsed="false" customFormat="false" customHeight="false" hidden="false" ht="12.1" outlineLevel="0" r="246">
      <c r="A246" s="5" t="s">
        <f>=HYPERLINK("https://www.leilaoonline.net/lote/detalhe/33679", "738")</f>
      </c>
      <c r="B246" s="4" t="s">
        <f>=HYPERLINK("https://www.leilaoonline.net/lote/detalhe/33679", " LOTE CONTENDO 04 EQUIPAMENTOS, SENDO 02 Alicate Digital Amperímetro Minipa (Et-3920 e Et-3810), 01 Multímetro Digital Fluke E 01 Termômetro Infravermelho Com Mira Laser Mt-350")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200,00</t>
        </is>
      </c>
      <c r="F246" s="4" t="inlineStr">
        <is>
          <t>50.00</t>
        </is>
      </c>
    </row>
    <row collapsed="false" customFormat="false" customHeight="false" hidden="false" ht="12.1" outlineLevel="0" r="247">
      <c r="A247" s="5" t="s">
        <f>=HYPERLINK("https://www.leilaoonline.net/lote/detalhe/33680", "740")</f>
      </c>
      <c r="B247" s="4" t="s">
        <f>=HYPERLINK("https://www.leilaoonline.net/lote/detalhe/33680", " LOTE C/ 12 MEDIDORES TERMÔMETRO / TEMPERATURA.")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100,00</t>
        </is>
      </c>
      <c r="F247" s="4" t="inlineStr">
        <is>
          <t>50.00</t>
        </is>
      </c>
    </row>
    <row collapsed="false" customFormat="false" customHeight="false" hidden="false" ht="12.1" outlineLevel="0" r="248">
      <c r="A248" s="5" t="s">
        <f>=HYPERLINK("https://www.leilaoonline.net/lote/detalhe/33681", "741")</f>
      </c>
      <c r="B248" s="4" t="s">
        <f>=HYPERLINK("https://www.leilaoonline.net/lote/detalhe/33681", " LOTE C/ 04 EQUIPAMENTOS, SENDO: 01 Luximetro Digital Portátil - LD-300 Instrutherm, 01 Medidor de Oxigênio Maxtec, 01 Alicate Amperímetro Digital ET-3920 Minipa e 01 Alicate Amperímetro Digital Fluke 336")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200,00</t>
        </is>
      </c>
      <c r="F248" s="4" t="inlineStr">
        <is>
          <t>50.00</t>
        </is>
      </c>
    </row>
    <row collapsed="false" customFormat="false" customHeight="false" hidden="false" ht="12.1" outlineLevel="0" r="249">
      <c r="A249" s="5" t="s">
        <f>=HYPERLINK("https://www.leilaoonline.net/lote/detalhe/33682", "742")</f>
      </c>
      <c r="B249" s="4" t="s">
        <f>=HYPERLINK("https://www.leilaoonline.net/lote/detalhe/33682", " 02- CELULAR IPHONE 5S.")</f>
      </c>
      <c r="C249" s="4" t="inlineStr">
        <is>
          <t>Vendido</t>
        </is>
      </c>
      <c r="D249" s="4" t="inlineStr">
        <is>
          <t>1</t>
        </is>
      </c>
      <c r="E249" s="5" t="inlineStr">
        <is>
          <t>500,00</t>
        </is>
      </c>
      <c r="F249" s="4" t="inlineStr">
        <is>
          <t>50.00</t>
        </is>
      </c>
    </row>
    <row collapsed="false" customFormat="false" customHeight="false" hidden="false" ht="12.1" outlineLevel="0" r="250">
      <c r="A250" s="5" t="s">
        <f>=HYPERLINK("https://www.leilaoonline.net/lote/detalhe/33683", "743")</f>
      </c>
      <c r="B250" s="4" t="s">
        <f>=HYPERLINK("https://www.leilaoonline.net/lote/detalhe/33683", "LOTE C/ APROX. 400 MEDALHAS DE METAL E BRONZE, VÁRIOS TAMANHOS E MODELOS,  C/ APROX. 30 QUILOS. (SEM USO)")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200,00</t>
        </is>
      </c>
      <c r="F250" s="4" t="inlineStr">
        <is>
          <t>50.00</t>
        </is>
      </c>
    </row>
    <row collapsed="false" customFormat="false" customHeight="false" hidden="false" ht="12.1" outlineLevel="0" r="251">
      <c r="A251" s="5" t="s">
        <f>=HYPERLINK("https://www.leilaoonline.net/lote/detalhe/33684", "745")</f>
      </c>
      <c r="B251" s="4" t="s">
        <f>=HYPERLINK("https://www.leilaoonline.net/lote/detalhe/33684", " 02 ADEGAS DE MADEIRA PARA GARRAFAS DE VINHOS")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100,00</t>
        </is>
      </c>
      <c r="F251" s="4" t="inlineStr">
        <is>
          <t>50.00</t>
        </is>
      </c>
    </row>
    <row collapsed="false" customFormat="false" customHeight="false" hidden="false" ht="12.1" outlineLevel="0" r="252">
      <c r="A252" s="5" t="s">
        <f>=HYPERLINK("https://www.leilaoonline.net/lote/detalhe/33686", "746")</f>
      </c>
      <c r="B252" s="4" t="s">
        <f>=HYPERLINK("https://www.leilaoonline.net/lote/detalhe/33686", "LOTE COM: 01 Medidor de Oxigênio Externo Maxtec, 01 Termo-Higrômetro Digital Temperatura Interna/ Externa Minipa MT-241 e 02 GasAlertMicroClip (detector de gases)")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150,00</t>
        </is>
      </c>
      <c r="F252" s="4" t="inlineStr">
        <is>
          <t>50.00</t>
        </is>
      </c>
    </row>
    <row collapsed="false" customFormat="false" customHeight="false" hidden="false" ht="12.1" outlineLevel="0" r="253">
      <c r="A253" s="5" t="s">
        <f>=HYPERLINK("https://www.leilaoonline.net/lote/detalhe/33687", "747")</f>
      </c>
      <c r="B253" s="4" t="s">
        <f>=HYPERLINK("https://www.leilaoonline.net/lote/detalhe/33687", " 01- APARELHO Mi5500 Megôhmetro Megabras")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150,00</t>
        </is>
      </c>
      <c r="F253" s="4" t="inlineStr">
        <is>
          <t>50.00</t>
        </is>
      </c>
    </row>
    <row collapsed="false" customFormat="false" customHeight="false" hidden="false" ht="12.1" outlineLevel="0" r="254">
      <c r="A254" s="5" t="s">
        <f>=HYPERLINK("https://www.leilaoonline.net/lote/detalhe/33660", "748")</f>
      </c>
      <c r="B254" s="4" t="s">
        <f>=HYPERLINK("https://www.leilaoonline.net/lote/detalhe/33660", " 02 UNIDADES DE TAPETE  PARA SALA L AMOUR  MING 80 LINHAS, COR BEGE, NOVO ( SEM USO). ( T-06).")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190,00</t>
        </is>
      </c>
      <c r="F254" s="4" t="inlineStr">
        <is>
          <t>50.00</t>
        </is>
      </c>
    </row>
    <row collapsed="false" customFormat="false" customHeight="false" hidden="false" ht="12.1" outlineLevel="0" r="255">
      <c r="A255" s="5" t="s">
        <f>=HYPERLINK("https://www.leilaoonline.net/lote/detalhe/33665", "749")</f>
      </c>
      <c r="B255" s="4" t="s">
        <f>=HYPERLINK("https://www.leilaoonline.net/lote/detalhe/33665", " 02 UNIDADES DE TAPETE  PARA SALA L AMOUR  MING 80 LINHAS, COR SALMÃO E AZUL, NOVO ( SEM USO). ( T-07).")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240,00</t>
        </is>
      </c>
      <c r="F255" s="4" t="inlineStr">
        <is>
          <t>50.00</t>
        </is>
      </c>
    </row>
    <row collapsed="false" customFormat="false" customHeight="false" hidden="false" ht="12.1" outlineLevel="0" r="256">
      <c r="A256" s="5" t="s">
        <f>=HYPERLINK("https://www.leilaoonline.net/lote/detalhe/33666", "750")</f>
      </c>
      <c r="B256" s="4" t="s">
        <f>=HYPERLINK("https://www.leilaoonline.net/lote/detalhe/33666", " 02 UNIDADES DE TAPETE  PARA SALA L AMOUR  MING 80 LINHAS, COR SALMÃO E BEGE, NOVO ( SEM USO). ( T-08).")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190,00</t>
        </is>
      </c>
      <c r="F256" s="4" t="inlineStr">
        <is>
          <t>50.00</t>
        </is>
      </c>
    </row>
    <row collapsed="false" customFormat="false" customHeight="false" hidden="false" ht="12.1" outlineLevel="0" r="257">
      <c r="A257" s="5" t="s">
        <f>=HYPERLINK("https://www.leilaoonline.net/lote/detalhe/33662", "751")</f>
      </c>
      <c r="B257" s="4" t="s">
        <f>=HYPERLINK("https://www.leilaoonline.net/lote/detalhe/33662", " 02 UNIDADES DE TAPETE  PARA SALA L AMOUR  MING 80 LINHAS, COR VERDE E BEGE, NOVO ( SEM USO). ( T-09).")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240,00</t>
        </is>
      </c>
      <c r="F257" s="4" t="inlineStr">
        <is>
          <t>50.00</t>
        </is>
      </c>
    </row>
    <row collapsed="false" customFormat="false" customHeight="false" hidden="false" ht="12.1" outlineLevel="0" r="258">
      <c r="A258" s="5" t="s">
        <f>=HYPERLINK("https://www.leilaoonline.net/lote/detalhe/33661", "752")</f>
      </c>
      <c r="B258" s="4" t="s">
        <f>=HYPERLINK("https://www.leilaoonline.net/lote/detalhe/33661", " 02 UNIDADES DE TAPETE  PARA SALA L AMOUR  MING 80 LINHAS, SALMÃO E BEGE, NOVO ( SEM USO). ( T-10).")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190,00</t>
        </is>
      </c>
      <c r="F258" s="4" t="inlineStr">
        <is>
          <t>50.00</t>
        </is>
      </c>
    </row>
    <row collapsed="false" customFormat="false" customHeight="false" hidden="false" ht="12.1" outlineLevel="0" r="259">
      <c r="A259" s="5" t="s">
        <f>=HYPERLINK("https://www.leilaoonline.net/lote/detalhe/33694", "753")</f>
      </c>
      <c r="B259" s="4" t="s">
        <f>=HYPERLINK("https://www.leilaoonline.net/lote/detalhe/33694", " MINI TRATOR A GASOLINA YARD-MAN MULTIFUNÇÕES")</f>
      </c>
      <c r="C259" s="4" t="inlineStr">
        <is>
          <t>Vendido</t>
        </is>
      </c>
      <c r="D259" s="4" t="inlineStr">
        <is>
          <t>1</t>
        </is>
      </c>
      <c r="E259" s="5" t="inlineStr">
        <is>
          <t>350,00</t>
        </is>
      </c>
      <c r="F259" s="4" t="inlineStr">
        <is>
          <t>50.00</t>
        </is>
      </c>
    </row>
    <row collapsed="false" customFormat="false" customHeight="false" hidden="false" ht="12.1" outlineLevel="0" r="260">
      <c r="A260" s="5" t="s">
        <f>=HYPERLINK("https://www.leilaoonline.net/lote/detalhe/34216", "754")</f>
      </c>
      <c r="B260" s="4" t="s">
        <f>=HYPERLINK("https://www.leilaoonline.net/lote/detalhe/34216", "[PORTEIRA FECHADA]: GRANDE QUANTIDADE DE MÓVEIS E MOBÍLIAS. SENDO: CADEIRAS GIRATÓRIAS, PRESIDENTE, DIRETOR E SECRETARIA, CADEIRAS FIXAS E LONGARINAS DE VÁRIOS MODELOS, PEÇAS DE CADEIRAS, PRATELEIRAS, ARMÁRIOS, MESAS DE TAMPAS DE MÁRMORE E DE MADEIRAS, MESAS DE ESCRITÓRIO, COLCHÕES e TRAVESSEIROS")</f>
      </c>
      <c r="C260" s="4" t="inlineStr">
        <is>
          <t>Vendido</t>
        </is>
      </c>
      <c r="D260" s="4" t="inlineStr">
        <is>
          <t>4</t>
        </is>
      </c>
      <c r="E260" s="5" t="inlineStr">
        <is>
          <t>12.000,00</t>
        </is>
      </c>
      <c r="F260" s="4" t="inlineStr">
        <is>
          <t>500.00</t>
        </is>
      </c>
    </row>
    <row collapsed="false" customFormat="false" customHeight="false" hidden="false" ht="12.1" outlineLevel="0" r="261">
      <c r="A261" s="5" t="s">
        <f>=HYPERLINK("https://www.leilaoonline.net/lote/detalhe/34427", "755")</f>
      </c>
      <c r="B261" s="4" t="s">
        <f>=HYPERLINK("https://www.leilaoonline.net/lote/detalhe/34427", "50 unidades de tintura para cabelo Henna Creme Natural (Cores Diversas) - 70ml Surya Brasil")</f>
      </c>
      <c r="C261" s="4" t="inlineStr">
        <is>
          <t>Vendido</t>
        </is>
      </c>
      <c r="D261" s="4" t="inlineStr">
        <is>
          <t>1</t>
        </is>
      </c>
      <c r="E261" s="5" t="inlineStr">
        <is>
          <t>150,00</t>
        </is>
      </c>
      <c r="F261" s="4" t="inlineStr">
        <is>
          <t>50.00</t>
        </is>
      </c>
    </row>
    <row collapsed="false" customFormat="false" customHeight="false" hidden="false" ht="12.1" outlineLevel="0" r="262">
      <c r="A262" s="5" t="s">
        <f>=HYPERLINK("https://www.leilaoonline.net/lote/detalhe/34428", "756")</f>
      </c>
      <c r="B262" s="4" t="s">
        <f>=HYPERLINK("https://www.leilaoonline.net/lote/detalhe/34428", "50 unidades de tintura para cabelo Henna Creme Natural (Cores Diversas) - 70ml Surya Brasil")</f>
      </c>
      <c r="C262" s="4" t="inlineStr">
        <is>
          <t>Vendido</t>
        </is>
      </c>
      <c r="D262" s="4" t="inlineStr">
        <is>
          <t>1</t>
        </is>
      </c>
      <c r="E262" s="5" t="inlineStr">
        <is>
          <t>150,00</t>
        </is>
      </c>
      <c r="F262" s="4" t="inlineStr">
        <is>
          <t>50.00</t>
        </is>
      </c>
    </row>
    <row collapsed="false" customFormat="false" customHeight="false" hidden="false" ht="12.1" outlineLevel="0" r="263">
      <c r="A263" s="5" t="s">
        <f>=HYPERLINK("https://www.leilaoonline.net/lote/detalhe/34429", "757")</f>
      </c>
      <c r="B263" s="4" t="s">
        <f>=HYPERLINK("https://www.leilaoonline.net/lote/detalhe/34429", "50 unidades de tintura para cabelo Henna Creme Natural (Cores Diversas) - 70ml Surya Brasil")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150,00</t>
        </is>
      </c>
      <c r="F263" s="4" t="inlineStr">
        <is>
          <t>50.00</t>
        </is>
      </c>
    </row>
    <row collapsed="false" customFormat="false" customHeight="false" hidden="false" ht="12.1" outlineLevel="0" r="264">
      <c r="A264" s="5" t="s">
        <f>=HYPERLINK("https://www.leilaoonline.net/lote/detalhe/33705", "765")</f>
      </c>
      <c r="B264" s="4" t="s">
        <f>=HYPERLINK("https://www.leilaoonline.net/lote/detalhe/33705", " LOTE C/ 08 GIROFLEX EM LED PARA VEÍCULOS DE SEGURANÇA PATRIMONIAL , (MARCA GIROLED).")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300,00</t>
        </is>
      </c>
      <c r="F264" s="4" t="inlineStr">
        <is>
          <t>50.00</t>
        </is>
      </c>
    </row>
    <row collapsed="false" customFormat="false" customHeight="false" hidden="false" ht="12.1" outlineLevel="0" r="265">
      <c r="A265" s="5" t="s">
        <f>=HYPERLINK("https://www.leilaoonline.net/lote/detalhe/33707", "766")</f>
      </c>
      <c r="B265" s="4" t="s">
        <f>=HYPERLINK("https://www.leilaoonline.net/lote/detalhe/33707", " LOTE C/ 08 EQUIPAMENTOS DE SEGURANÇA EM ALTURAS E DE SALVAMENTOS.")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250,00</t>
        </is>
      </c>
      <c r="F265" s="4" t="inlineStr">
        <is>
          <t>50.00</t>
        </is>
      </c>
    </row>
    <row collapsed="false" customFormat="false" customHeight="false" hidden="false" ht="12.1" outlineLevel="0" r="266">
      <c r="A266" s="5" t="s">
        <f>=HYPERLINK("https://www.leilaoonline.net/lote/detalhe/33712", "767")</f>
      </c>
      <c r="B266" s="4" t="s">
        <f>=HYPERLINK("https://www.leilaoonline.net/lote/detalhe/33712", "04 GELADEIRAS DUPLEX (01- MARCA CONSUL E 03- MARCA DAKO)")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250,00</t>
        </is>
      </c>
      <c r="F266" s="4" t="inlineStr">
        <is>
          <t>50.00</t>
        </is>
      </c>
    </row>
    <row collapsed="false" customFormat="false" customHeight="false" hidden="false" ht="12.1" outlineLevel="0" r="267">
      <c r="A267" s="5" t="s">
        <f>=HYPERLINK("https://www.leilaoonline.net/lote/detalhe/34558", "768")</f>
      </c>
      <c r="B267" s="4" t="s">
        <f>=HYPERLINK("https://www.leilaoonline.net/lote/detalhe/34558", " CLIMATIZADOR EVAPORATIVO PORTÁTIL MARCA JOAPE. (EM FUNCIONAMENTO).")</f>
      </c>
      <c r="C267" s="4" t="inlineStr">
        <is>
          <t>Não vendido</t>
        </is>
      </c>
      <c r="D267" s="4" t="inlineStr">
        <is>
          <t>0</t>
        </is>
      </c>
      <c r="E267" s="5" t="inlineStr">
        <is>
          <t>190,00</t>
        </is>
      </c>
      <c r="F267" s="4" t="inlineStr">
        <is>
          <t>50.00</t>
        </is>
      </c>
    </row>
    <row collapsed="false" customFormat="false" customHeight="false" hidden="false" ht="12.1" outlineLevel="0" r="268">
      <c r="A268" s="5" t="s">
        <f>=HYPERLINK("https://www.leilaoonline.net/lote/detalhe/33708", "801")</f>
      </c>
      <c r="B268" s="4" t="s">
        <f>=HYPERLINK("https://www.leilaoonline.net/lote/detalhe/33708", "Aprox. 270 peças de Cardigans Femininos (SEM USO)")</f>
      </c>
      <c r="C268" s="4" t="inlineStr">
        <is>
          <t>Não vendido</t>
        </is>
      </c>
      <c r="D268" s="4" t="inlineStr">
        <is>
          <t>0</t>
        </is>
      </c>
      <c r="E268" s="5" t="inlineStr">
        <is>
          <t>1.350,00</t>
        </is>
      </c>
      <c r="F268" s="4" t="inlineStr">
        <is>
          <t>100.00</t>
        </is>
      </c>
    </row>
    <row collapsed="false" customFormat="false" customHeight="false" hidden="false" ht="12.1" outlineLevel="0" r="269">
      <c r="A269" s="5" t="s">
        <f>=HYPERLINK("https://www.leilaoonline.net/lote/detalhe/33830", "802")</f>
      </c>
      <c r="B269" s="4" t="s">
        <f>=HYPERLINK("https://www.leilaoonline.net/lote/detalhe/33830", "Aprox. 270 peças de Cardigans Femininos (SEM USO)")</f>
      </c>
      <c r="C269" s="4" t="inlineStr">
        <is>
          <t>Não vendido</t>
        </is>
      </c>
      <c r="D269" s="4" t="inlineStr">
        <is>
          <t>0</t>
        </is>
      </c>
      <c r="E269" s="5" t="inlineStr">
        <is>
          <t>1.350,00</t>
        </is>
      </c>
      <c r="F269" s="4" t="inlineStr">
        <is>
          <t>100.00</t>
        </is>
      </c>
    </row>
    <row collapsed="false" customFormat="false" customHeight="false" hidden="false" ht="12.1" outlineLevel="0" r="270">
      <c r="A270" s="5" t="s">
        <f>=HYPERLINK("https://www.leilaoonline.net/lote/detalhe/33827", "803")</f>
      </c>
      <c r="B270" s="4" t="s">
        <f>=HYPERLINK("https://www.leilaoonline.net/lote/detalhe/33827", "Aprox. 135 peças de Cardigans Femininos (SEM USO)")</f>
      </c>
      <c r="C270" s="4" t="inlineStr">
        <is>
          <t>Não vendido</t>
        </is>
      </c>
      <c r="D270" s="4" t="inlineStr">
        <is>
          <t>0</t>
        </is>
      </c>
      <c r="E270" s="5" t="inlineStr">
        <is>
          <t>675,00</t>
        </is>
      </c>
      <c r="F270" s="4" t="inlineStr">
        <is>
          <t>50.00</t>
        </is>
      </c>
    </row>
    <row collapsed="false" customFormat="false" customHeight="false" hidden="false" ht="12.1" outlineLevel="0" r="271">
      <c r="A271" s="5" t="s">
        <f>=HYPERLINK("https://www.leilaoonline.net/lote/detalhe/33709", "804")</f>
      </c>
      <c r="B271" s="4" t="s">
        <f>=HYPERLINK("https://www.leilaoonline.net/lote/detalhe/33709", "Aprox. 135 peças de Cardigans Femininos (SEM USO)")</f>
      </c>
      <c r="C271" s="4" t="inlineStr">
        <is>
          <t>Não vendido</t>
        </is>
      </c>
      <c r="D271" s="4" t="inlineStr">
        <is>
          <t>0</t>
        </is>
      </c>
      <c r="E271" s="5" t="inlineStr">
        <is>
          <t>675,00</t>
        </is>
      </c>
      <c r="F271" s="4" t="inlineStr">
        <is>
          <t>50.00</t>
        </is>
      </c>
    </row>
    <row collapsed="false" customFormat="false" customHeight="false" hidden="false" ht="12.1" outlineLevel="0" r="272">
      <c r="A272" s="5" t="s">
        <f>=HYPERLINK("https://www.leilaoonline.net/lote/detalhe/33831", "805")</f>
      </c>
      <c r="B272" s="4" t="s">
        <f>=HYPERLINK("https://www.leilaoonline.net/lote/detalhe/33831", "Aprox. 135 peças de Cardigans Femininos (SEM USO)")</f>
      </c>
      <c r="C272" s="4" t="inlineStr">
        <is>
          <t>Não vendido</t>
        </is>
      </c>
      <c r="D272" s="4" t="inlineStr">
        <is>
          <t>0</t>
        </is>
      </c>
      <c r="E272" s="5" t="inlineStr">
        <is>
          <t>675,00</t>
        </is>
      </c>
      <c r="F272" s="4" t="inlineStr">
        <is>
          <t>50.00</t>
        </is>
      </c>
    </row>
    <row collapsed="false" customFormat="false" customHeight="false" hidden="false" ht="12.1" outlineLevel="0" r="273">
      <c r="A273" s="5" t="s">
        <f>=HYPERLINK("https://www.leilaoonline.net/lote/detalhe/33828", "806")</f>
      </c>
      <c r="B273" s="4" t="s">
        <f>=HYPERLINK("https://www.leilaoonline.net/lote/detalhe/33828", "Aprox. 70 peças de Cardigans Femininos (SEM USO)")</f>
      </c>
      <c r="C273" s="4" t="inlineStr">
        <is>
          <t>Não vendido</t>
        </is>
      </c>
      <c r="D273" s="4" t="inlineStr">
        <is>
          <t>0</t>
        </is>
      </c>
      <c r="E273" s="5" t="inlineStr">
        <is>
          <t>350,00</t>
        </is>
      </c>
      <c r="F273" s="4" t="inlineStr">
        <is>
          <t>50.00</t>
        </is>
      </c>
    </row>
    <row collapsed="false" customFormat="false" customHeight="false" hidden="false" ht="12.1" outlineLevel="0" r="274">
      <c r="A274" s="5" t="s">
        <f>=HYPERLINK("https://www.leilaoonline.net/lote/detalhe/33710", "807")</f>
      </c>
      <c r="B274" s="4" t="s">
        <f>=HYPERLINK("https://www.leilaoonline.net/lote/detalhe/33710", "Aprox. 35 peças de Cardigans Femininos (SEM USO)")</f>
      </c>
      <c r="C274" s="4" t="inlineStr">
        <is>
          <t>Não vendido</t>
        </is>
      </c>
      <c r="D274" s="4" t="inlineStr">
        <is>
          <t>0</t>
        </is>
      </c>
      <c r="E274" s="5" t="inlineStr">
        <is>
          <t>175,00</t>
        </is>
      </c>
      <c r="F274" s="4" t="inlineStr">
        <is>
          <t>25.00</t>
        </is>
      </c>
    </row>
    <row collapsed="false" customFormat="false" customHeight="false" hidden="false" ht="12.1" outlineLevel="0" r="275">
      <c r="A275" s="5" t="s">
        <f>=HYPERLINK("https://www.leilaoonline.net/lote/detalhe/33833", "808")</f>
      </c>
      <c r="B275" s="4" t="s">
        <f>=HYPERLINK("https://www.leilaoonline.net/lote/detalhe/33833", "Aprox. 15 peças de Cardigans Femininos (SEM USO)")</f>
      </c>
      <c r="C275" s="4" t="inlineStr">
        <is>
          <t>Não vendido</t>
        </is>
      </c>
      <c r="D275" s="4" t="inlineStr">
        <is>
          <t>0</t>
        </is>
      </c>
      <c r="E275" s="5" t="inlineStr">
        <is>
          <t>75,00</t>
        </is>
      </c>
      <c r="F275" s="4" t="inlineStr">
        <is>
          <t>25.00</t>
        </is>
      </c>
    </row>
    <row collapsed="false" customFormat="false" customHeight="false" hidden="false" ht="12.1" outlineLevel="0" r="276">
      <c r="A276" s="5" t="s">
        <f>=HYPERLINK("https://www.leilaoonline.net/lote/detalhe/33832", "809")</f>
      </c>
      <c r="B276" s="4" t="s">
        <f>=HYPERLINK("https://www.leilaoonline.net/lote/detalhe/33832", "Aprox. 10 peças de Cardigans Femininos (SEM USO)")</f>
      </c>
      <c r="C276" s="4" t="inlineStr">
        <is>
          <t>Não vendido</t>
        </is>
      </c>
      <c r="D276" s="4" t="inlineStr">
        <is>
          <t>0</t>
        </is>
      </c>
      <c r="E276" s="5" t="inlineStr">
        <is>
          <t>50,00</t>
        </is>
      </c>
      <c r="F276" s="4" t="inlineStr">
        <is>
          <t>25.00</t>
        </is>
      </c>
    </row>
    <row collapsed="false" customFormat="false" customHeight="false" hidden="false" ht="12.1" outlineLevel="0" r="277">
      <c r="A277" s="5" t="s">
        <f>=HYPERLINK("https://www.leilaoonline.net/lote/detalhe/33829", "810")</f>
      </c>
      <c r="B277" s="4" t="s">
        <f>=HYPERLINK("https://www.leilaoonline.net/lote/detalhe/33829", "Aprox. 5 peças de Cardigans Femininos (SEM USO)")</f>
      </c>
      <c r="C277" s="4" t="inlineStr">
        <is>
          <t>Não vendido</t>
        </is>
      </c>
      <c r="D277" s="4" t="inlineStr">
        <is>
          <t>0</t>
        </is>
      </c>
      <c r="E277" s="5" t="inlineStr">
        <is>
          <t>25,00</t>
        </is>
      </c>
      <c r="F277" s="4" t="inlineStr">
        <is>
          <t>25.00</t>
        </is>
      </c>
    </row>
    <row collapsed="false" customFormat="false" customHeight="false" hidden="false" ht="12.1" outlineLevel="0" r="278">
      <c r="A278" s="5" t="s">
        <f>=HYPERLINK("https://www.leilaoonline.net/lote/detalhe/33711", "811")</f>
      </c>
      <c r="B278" s="4" t="s">
        <f>=HYPERLINK("https://www.leilaoonline.net/lote/detalhe/33711", "COMPRESSOR SOPRADOR CANAL LATERAL VAZ FLUZ. (SEM USO)")</f>
      </c>
      <c r="C278" s="4" t="inlineStr">
        <is>
          <t>Não vendido</t>
        </is>
      </c>
      <c r="D278" s="4" t="inlineStr">
        <is>
          <t>0</t>
        </is>
      </c>
      <c r="E278" s="5" t="inlineStr">
        <is>
          <t>1.500,00</t>
        </is>
      </c>
      <c r="F278" s="4" t="inlineStr">
        <is>
          <t>200.00</t>
        </is>
      </c>
    </row>
    <row collapsed="false" customFormat="false" customHeight="false" hidden="false" ht="12.1" outlineLevel="0" r="279">
      <c r="A279" s="5" t="s">
        <f>=HYPERLINK("https://www.leilaoonline.net/lote/detalhe/33893", "812")</f>
      </c>
      <c r="B279" s="4" t="s">
        <f>=HYPERLINK("https://www.leilaoonline.net/lote/detalhe/33893", "Aprox. 90 luminárias diversas - pendentes lustres, plafons e diversos itens de elétrica")</f>
      </c>
      <c r="C279" s="4" t="inlineStr">
        <is>
          <t>Não vendido</t>
        </is>
      </c>
      <c r="D279" s="4" t="inlineStr">
        <is>
          <t>0</t>
        </is>
      </c>
      <c r="E279" s="5" t="inlineStr">
        <is>
          <t>300,00</t>
        </is>
      </c>
      <c r="F279" s="4" t="inlineStr">
        <is>
          <t>100.00</t>
        </is>
      </c>
    </row>
    <row collapsed="false" customFormat="false" customHeight="false" hidden="false" ht="12.1" outlineLevel="0" r="280">
      <c r="A280" s="5" t="s">
        <f>=HYPERLINK("https://www.leilaoonline.net/lote/detalhe/33894", "813")</f>
      </c>
      <c r="B280" s="4" t="s">
        <f>=HYPERLINK("https://www.leilaoonline.net/lote/detalhe/33894", "Sucatas de diversos de itens de informática")</f>
      </c>
      <c r="C280" s="4" t="inlineStr">
        <is>
          <t>Não vendido</t>
        </is>
      </c>
      <c r="D280" s="4" t="inlineStr">
        <is>
          <t>0</t>
        </is>
      </c>
      <c r="E280" s="5" t="inlineStr">
        <is>
          <t>200,00</t>
        </is>
      </c>
      <c r="F280" s="4" t="inlineStr">
        <is>
          <t>100.00</t>
        </is>
      </c>
    </row>
    <row collapsed="false" customFormat="false" customHeight="false" hidden="false" ht="12.1" outlineLevel="0" r="281">
      <c r="A281" s="5" t="s">
        <f>=HYPERLINK("https://www.leilaoonline.net/lote/detalhe/33895", "814")</f>
      </c>
      <c r="B281" s="4" t="s">
        <f>=HYPERLINK("https://www.leilaoonline.net/lote/detalhe/33895", "Aprox. 2.000 peças de botão liga")</f>
      </c>
      <c r="C281" s="4" t="inlineStr">
        <is>
          <t>Não vendido</t>
        </is>
      </c>
      <c r="D281" s="4" t="inlineStr">
        <is>
          <t>0</t>
        </is>
      </c>
      <c r="E281" s="5" t="inlineStr">
        <is>
          <t>100,00</t>
        </is>
      </c>
      <c r="F281" s="4" t="inlineStr">
        <is>
          <t>50.00</t>
        </is>
      </c>
    </row>
    <row collapsed="false" customFormat="false" customHeight="false" hidden="false" ht="12.1" outlineLevel="0" r="282">
      <c r="A282" s="5" t="s">
        <f>=HYPERLINK("https://www.leilaoonline.net/lote/detalhe/33896", "815")</f>
      </c>
      <c r="B282" s="4" t="s">
        <f>=HYPERLINK("https://www.leilaoonline.net/lote/detalhe/33896", "Aprox. 500 unidades de módulos elétricos Tramontina")</f>
      </c>
      <c r="C282" s="4" t="inlineStr">
        <is>
          <t>Não vendido</t>
        </is>
      </c>
      <c r="D282" s="4" t="inlineStr">
        <is>
          <t>0</t>
        </is>
      </c>
      <c r="E282" s="5" t="inlineStr">
        <is>
          <t>200,00</t>
        </is>
      </c>
      <c r="F282" s="4" t="inlineStr">
        <is>
          <t>50.00</t>
        </is>
      </c>
    </row>
    <row collapsed="false" customFormat="false" customHeight="false" hidden="false" ht="12.1" outlineLevel="0" r="283">
      <c r="A283" s="5" t="s">
        <f>=HYPERLINK("https://www.leilaoonline.net/lote/detalhe/33860", "901")</f>
      </c>
      <c r="B283" s="4" t="s">
        <f>=HYPERLINK("https://www.leilaoonline.net/lote/detalhe/33860", "CONJUNTO: I SINOTRUCK HOWO. 6x4 380, ANO: 2011/2011, PLACA: final 3 / REBOQUE PRANCHA GALEGO GR, ANO: 2003/2003, PLACA: final 4")</f>
      </c>
      <c r="C283" s="4" t="inlineStr">
        <is>
          <t>Não vendido</t>
        </is>
      </c>
      <c r="D283" s="4" t="inlineStr">
        <is>
          <t>0</t>
        </is>
      </c>
      <c r="E283" s="5" t="inlineStr">
        <is>
          <t>129.000,00</t>
        </is>
      </c>
      <c r="F283" s="4" t="inlineStr">
        <is>
          <t>500.00</t>
        </is>
      </c>
    </row>
    <row collapsed="false" customFormat="false" customHeight="false" hidden="false" ht="12.1" outlineLevel="0" r="284">
      <c r="A284" s="5" t="s">
        <f>=HYPERLINK("https://www.leilaoonline.net/lote/detalhe/34220", "1001")</f>
      </c>
      <c r="B284" s="4" t="s">
        <f>=HYPERLINK("https://www.leilaoonline.net/lote/detalhe/34220", " Guilhotina de 3 metros. Corte de 4mm")</f>
      </c>
      <c r="C284" s="4" t="inlineStr">
        <is>
          <t>Não vendido</t>
        </is>
      </c>
      <c r="D284" s="4" t="inlineStr">
        <is>
          <t>0</t>
        </is>
      </c>
      <c r="E284" s="5" t="inlineStr">
        <is>
          <t>6.000,00</t>
        </is>
      </c>
      <c r="F284" s="4" t="inlineStr">
        <is>
          <t>250.00</t>
        </is>
      </c>
    </row>
    <row collapsed="false" customFormat="false" customHeight="false" hidden="false" ht="12.1" outlineLevel="0" r="285">
      <c r="A285" s="5" t="s">
        <f>=HYPERLINK("https://www.leilaoonline.net/lote/detalhe/34218", "1002")</f>
      </c>
      <c r="B285" s="4" t="s">
        <f>=HYPERLINK("https://www.leilaoonline.net/lote/detalhe/34218", " Dobradeira de 3 metros")</f>
      </c>
      <c r="C285" s="4" t="inlineStr">
        <is>
          <t>Não vendido</t>
        </is>
      </c>
      <c r="D285" s="4" t="inlineStr">
        <is>
          <t>0</t>
        </is>
      </c>
      <c r="E285" s="5" t="inlineStr">
        <is>
          <t>6.000,00</t>
        </is>
      </c>
      <c r="F285" s="4" t="inlineStr">
        <is>
          <t>250.00</t>
        </is>
      </c>
    </row>
    <row collapsed="false" customFormat="false" customHeight="false" hidden="false" ht="12.1" outlineLevel="0" r="286">
      <c r="A286" s="5" t="s">
        <f>=HYPERLINK("https://www.leilaoonline.net/lote/detalhe/34217", "1003")</f>
      </c>
      <c r="B286" s="4" t="s">
        <f>=HYPERLINK("https://www.leilaoonline.net/lote/detalhe/34217", " Politriz com motor de 10 CV")</f>
      </c>
      <c r="C286" s="4" t="inlineStr">
        <is>
          <t>Não vendido</t>
        </is>
      </c>
      <c r="D286" s="4" t="inlineStr">
        <is>
          <t>0</t>
        </is>
      </c>
      <c r="E286" s="5" t="inlineStr">
        <is>
          <t>500,00</t>
        </is>
      </c>
      <c r="F286" s="4" t="inlineStr">
        <is>
          <t>100.00</t>
        </is>
      </c>
    </row>
    <row collapsed="false" customFormat="false" customHeight="false" hidden="false" ht="12.1" outlineLevel="0" r="287">
      <c r="A287" s="5" t="s">
        <f>=HYPERLINK("https://www.leilaoonline.net/lote/detalhe/34222", "1004")</f>
      </c>
      <c r="B287" s="4" t="s">
        <f>=HYPERLINK("https://www.leilaoonline.net/lote/detalhe/34222", " Politriz com 2 motores")</f>
      </c>
      <c r="C287" s="4" t="inlineStr">
        <is>
          <t>Vendido</t>
        </is>
      </c>
      <c r="D287" s="4" t="inlineStr">
        <is>
          <t>1</t>
        </is>
      </c>
      <c r="E287" s="5" t="inlineStr">
        <is>
          <t>499,99</t>
        </is>
      </c>
      <c r="F287" s="4" t="inlineStr">
        <is>
          <t>100.00</t>
        </is>
      </c>
    </row>
    <row collapsed="false" customFormat="false" customHeight="false" hidden="false" ht="12.1" outlineLevel="0" r="288">
      <c r="A288" s="5" t="s">
        <f>=HYPERLINK("https://www.leilaoonline.net/lote/detalhe/34219", "1005")</f>
      </c>
      <c r="B288" s="4" t="s">
        <f>=HYPERLINK("https://www.leilaoonline.net/lote/detalhe/34219", " Aspirador de pís Industrial com motor Web")</f>
      </c>
      <c r="C288" s="4" t="inlineStr">
        <is>
          <t>Não vendido</t>
        </is>
      </c>
      <c r="D288" s="4" t="inlineStr">
        <is>
          <t>0</t>
        </is>
      </c>
      <c r="E288" s="5" t="inlineStr">
        <is>
          <t>750,00</t>
        </is>
      </c>
      <c r="F288" s="4" t="inlineStr">
        <is>
          <t>100.00</t>
        </is>
      </c>
    </row>
    <row collapsed="false" customFormat="false" customHeight="false" hidden="false" ht="12.1" outlineLevel="0" r="289">
      <c r="A289" s="5" t="s">
        <f>=HYPERLINK("https://www.leilaoonline.net/lote/detalhe/34221", "1006")</f>
      </c>
      <c r="B289" s="4" t="s">
        <f>=HYPERLINK("https://www.leilaoonline.net/lote/detalhe/34221", " Compressor de ar com motor de 20 CV ")</f>
      </c>
      <c r="C289" s="4" t="inlineStr">
        <is>
          <t>Não vendido</t>
        </is>
      </c>
      <c r="D289" s="4" t="inlineStr">
        <is>
          <t>2</t>
        </is>
      </c>
      <c r="E289" s="5" t="inlineStr">
        <is>
          <t>500,00</t>
        </is>
      </c>
      <c r="F289" s="4" t="inlineStr">
        <is>
          <t>100.00</t>
        </is>
      </c>
    </row>
    <row collapsed="false" customFormat="false" customHeight="false" hidden="false" ht="12.1" outlineLevel="0" r="290">
      <c r="A290" s="5" t="s">
        <f>=HYPERLINK("https://www.leilaoonline.net/lote/detalhe/34228", "1007")</f>
      </c>
      <c r="B290" s="4" t="s">
        <f>=HYPERLINK("https://www.leilaoonline.net/lote/detalhe/34228", " Torre de resfriamento Garavela")</f>
      </c>
      <c r="C290" s="4" t="inlineStr">
        <is>
          <t>Não vendido</t>
        </is>
      </c>
      <c r="D290" s="4" t="inlineStr">
        <is>
          <t>0</t>
        </is>
      </c>
      <c r="E290" s="5" t="inlineStr">
        <is>
          <t>400,00</t>
        </is>
      </c>
      <c r="F290" s="4" t="inlineStr">
        <is>
          <t>100.00</t>
        </is>
      </c>
    </row>
    <row collapsed="false" customFormat="false" customHeight="false" hidden="false" ht="12.1" outlineLevel="0" r="291">
      <c r="A291" s="5" t="s">
        <f>=HYPERLINK("https://www.leilaoonline.net/lote/detalhe/34223", "1008")</f>
      </c>
      <c r="B291" s="4" t="s">
        <f>=HYPERLINK("https://www.leilaoonline.net/lote/detalhe/34223", " Torre de resfriamento Alpina")</f>
      </c>
      <c r="C291" s="4" t="inlineStr">
        <is>
          <t>Não vendido</t>
        </is>
      </c>
      <c r="D291" s="4" t="inlineStr">
        <is>
          <t>0</t>
        </is>
      </c>
      <c r="E291" s="5" t="inlineStr">
        <is>
          <t>400,00</t>
        </is>
      </c>
      <c r="F291" s="4" t="inlineStr">
        <is>
          <t>100.00</t>
        </is>
      </c>
    </row>
    <row collapsed="false" customFormat="false" customHeight="false" hidden="false" ht="12.1" outlineLevel="0" r="292">
      <c r="A292" s="5" t="s">
        <f>=HYPERLINK("https://www.leilaoonline.net/lote/detalhe/34226", "1009")</f>
      </c>
      <c r="B292" s="4" t="s">
        <f>=HYPERLINK("https://www.leilaoonline.net/lote/detalhe/34226", " Desbobinadeira de dois metros")</f>
      </c>
      <c r="C292" s="4" t="inlineStr">
        <is>
          <t>Não vendido</t>
        </is>
      </c>
      <c r="D292" s="4" t="inlineStr">
        <is>
          <t>0</t>
        </is>
      </c>
      <c r="E292" s="5" t="inlineStr">
        <is>
          <t>750,00</t>
        </is>
      </c>
      <c r="F292" s="4" t="inlineStr">
        <is>
          <t>100.00</t>
        </is>
      </c>
    </row>
    <row collapsed="false" customFormat="false" customHeight="false" hidden="false" ht="12.1" outlineLevel="0" r="293">
      <c r="A293" s="5" t="s">
        <f>=HYPERLINK("https://www.leilaoonline.net/lote/detalhe/34227", "1010")</f>
      </c>
      <c r="B293" s="4" t="s">
        <f>=HYPERLINK("https://www.leilaoonline.net/lote/detalhe/34227", " Plaina Lima. 900 Rocco")</f>
      </c>
      <c r="C293" s="4" t="inlineStr">
        <is>
          <t>Não vendido</t>
        </is>
      </c>
      <c r="D293" s="4" t="inlineStr">
        <is>
          <t>0</t>
        </is>
      </c>
      <c r="E293" s="5" t="inlineStr">
        <is>
          <t>2.400,00</t>
        </is>
      </c>
      <c r="F293" s="4" t="inlineStr">
        <is>
          <t>200.00</t>
        </is>
      </c>
    </row>
    <row collapsed="false" customFormat="false" customHeight="false" hidden="false" ht="12.1" outlineLevel="0" r="294">
      <c r="A294" s="5" t="s">
        <f>=HYPERLINK("https://www.leilaoonline.net/lote/detalhe/34224", "1011")</f>
      </c>
      <c r="B294" s="4" t="s">
        <f>=HYPERLINK("https://www.leilaoonline.net/lote/detalhe/34224", " Compressor elétrico (sem motor). 49 pés")</f>
      </c>
      <c r="C294" s="4" t="inlineStr">
        <is>
          <t>Vendido</t>
        </is>
      </c>
      <c r="D294" s="4" t="inlineStr">
        <is>
          <t>1</t>
        </is>
      </c>
      <c r="E294" s="5" t="inlineStr">
        <is>
          <t>750,00</t>
        </is>
      </c>
      <c r="F294" s="4" t="inlineStr">
        <is>
          <t>100.00</t>
        </is>
      </c>
    </row>
    <row collapsed="false" customFormat="false" customHeight="false" hidden="false" ht="12.1" outlineLevel="0" r="295">
      <c r="A295" s="5" t="s">
        <f>=HYPERLINK("https://www.leilaoonline.net/lote/detalhe/34225", "1012")</f>
      </c>
      <c r="B295" s="4" t="s">
        <f>=HYPERLINK("https://www.leilaoonline.net/lote/detalhe/34225", " Compressor parafuso (com motor) de 50 CV Weg")</f>
      </c>
      <c r="C295" s="4" t="inlineStr">
        <is>
          <t>Não vendido</t>
        </is>
      </c>
      <c r="D295" s="4" t="inlineStr">
        <is>
          <t>0</t>
        </is>
      </c>
      <c r="E295" s="5" t="inlineStr">
        <is>
          <t>2.100,00</t>
        </is>
      </c>
      <c r="F295" s="4" t="inlineStr">
        <is>
          <t>200.00</t>
        </is>
      </c>
    </row>
    <row collapsed="false" customFormat="false" customHeight="false" hidden="false" ht="12.1" outlineLevel="0" r="296">
      <c r="A296" s="5" t="s">
        <f>=HYPERLINK("https://www.leilaoonline.net/lote/detalhe/34229", "1013")</f>
      </c>
      <c r="B296" s="4" t="s">
        <f>=HYPERLINK("https://www.leilaoonline.net/lote/detalhe/34229", " Panela Industrial")</f>
      </c>
      <c r="C296" s="4" t="inlineStr">
        <is>
          <t>Não vendido</t>
        </is>
      </c>
      <c r="D296" s="4" t="inlineStr">
        <is>
          <t>0</t>
        </is>
      </c>
      <c r="E296" s="5" t="inlineStr">
        <is>
          <t>750,00</t>
        </is>
      </c>
      <c r="F296" s="4" t="inlineStr">
        <is>
          <t>100.00</t>
        </is>
      </c>
    </row>
    <row collapsed="false" customFormat="false" customHeight="false" hidden="false" ht="12.1" outlineLevel="0" r="297">
      <c r="A297" s="5" t="s">
        <f>=HYPERLINK("https://www.leilaoonline.net/lote/detalhe/34230", "1014")</f>
      </c>
      <c r="B297" s="4" t="s">
        <f>=HYPERLINK("https://www.leilaoonline.net/lote/detalhe/34230", " Politriz com dois motores")</f>
      </c>
      <c r="C297" s="4" t="inlineStr">
        <is>
          <t>Não vendido</t>
        </is>
      </c>
      <c r="D297" s="4" t="inlineStr">
        <is>
          <t>0</t>
        </is>
      </c>
      <c r="E297" s="5" t="inlineStr">
        <is>
          <t>500,00</t>
        </is>
      </c>
      <c r="F297" s="4" t="inlineStr">
        <is>
          <t>100.00</t>
        </is>
      </c>
    </row>
    <row collapsed="false" customFormat="false" customHeight="false" hidden="false" ht="12.1" outlineLevel="0" r="298">
      <c r="A298" s="5" t="s">
        <f>=HYPERLINK("https://www.leilaoonline.net/lote/detalhe/34231", "1015")</f>
      </c>
      <c r="B298" s="4" t="s">
        <f>=HYPERLINK("https://www.leilaoonline.net/lote/detalhe/34231", " Panela Industrial")</f>
      </c>
      <c r="C298" s="4" t="inlineStr">
        <is>
          <t>Não vendido</t>
        </is>
      </c>
      <c r="D298" s="4" t="inlineStr">
        <is>
          <t>0</t>
        </is>
      </c>
      <c r="E298" s="5" t="inlineStr">
        <is>
          <t>750,00</t>
        </is>
      </c>
      <c r="F298" s="4" t="inlineStr">
        <is>
          <t>100.00</t>
        </is>
      </c>
    </row>
    <row collapsed="false" customFormat="false" customHeight="false" hidden="false" ht="12.1" outlineLevel="0" r="299">
      <c r="A299" s="5" t="s">
        <f>=HYPERLINK("https://www.leilaoonline.net/lote/detalhe/34313", "1016")</f>
      </c>
      <c r="B299" s="4" t="s">
        <f>=HYPERLINK("https://www.leilaoonline.net/lote/detalhe/34313", "VW Amarok CD 4x4. Ano 2011. Diesel")</f>
      </c>
      <c r="C299" s="4" t="inlineStr">
        <is>
          <t>Não vendido</t>
        </is>
      </c>
      <c r="D299" s="4" t="inlineStr">
        <is>
          <t>4</t>
        </is>
      </c>
      <c r="E299" s="5" t="inlineStr">
        <is>
          <t>29.750,00</t>
        </is>
      </c>
      <c r="F29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2026-07-01T14:07:52.00Z</dcterms:created>
  <dc:creator>Tellks Tecnologia</dc:creator>
  <cp:revision>0</cp:revision>
</cp:coreProperties>
</file>