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21/12/2016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=HYPERLINK("https://www.leilaoonline.net/lote/detalhe/5334", "516")</f>
      </c>
      <c r="B11" s="4" t="s">
        <f>=HYPERLINK("https://www.leilaoonline.net/lote/detalhe/5334", " TANQUE DE AÇO VERTICAL, CAP. APROX; 30M, S/FR, UND, IPAUSSU")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=HYPERLINK("https://www.leilaoonline.net/lote/detalhe/5339", "517")</f>
      </c>
      <c r="B12" s="4" t="s">
        <f>=HYPERLINK("https://www.leilaoonline.net/lote/detalhe/5339", " SISTEMA HIDRAÚLICO COM SONDA E MOTOR ELÉTRICO APROX. 60HP, S/FR, UND. IPAUSSU")</f>
      </c>
      <c r="C12" s="4" t="inlineStr">
        <is>
          <t>Vendido</t>
        </is>
      </c>
      <c r="D12" s="4" t="inlineStr">
        <is>
          <t>24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=HYPERLINK("https://www.leilaoonline.net/lote/detalhe/5335", "518")</f>
      </c>
      <c r="B13" s="4" t="s">
        <f>=HYPERLINK("https://www.leilaoonline.net/lote/detalhe/5335", " ESTRUTURA METÁLICA, SFR, UND. IPAUSUU ESTRUTURA METÁLICA, MEDIDAS APROX. VIGAS 5 E MTS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=HYPERLINK("https://www.leilaoonline.net/lote/detalhe/5338", "519")</f>
      </c>
      <c r="B14" s="4" t="s">
        <f>=HYPERLINK("https://www.leilaoonline.net/lote/detalhe/5338", " COMPONENTES EXTRATOR E PEÇAS EM INOX, S/FR,UND. IPAUSSU 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=HYPERLINK("https://www.leilaoonline.net/lote/detalhe/5336", "520")</f>
      </c>
      <c r="B15" s="4" t="s">
        <f>=HYPERLINK("https://www.leilaoonline.net/lote/detalhe/5336", " TANQUE DE AÇO CAP. APROX. 15 000LTS, S/FR,UND. IPAUSSU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=HYPERLINK("https://www.leilaoonline.net/lote/detalhe/5337", "521")</f>
      </c>
      <c r="B16" s="4" t="s">
        <f>=HYPERLINK("https://www.leilaoonline.net/lote/detalhe/5337", " TANQUE DE AÇO CAP. APROX. 10 000LTS, S/FR,UND. IPAUSSU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=HYPERLINK("https://www.leilaoonline.net/lote/detalhe/5345", "522")</f>
      </c>
      <c r="B17" s="4" t="s">
        <f>=HYPERLINK("https://www.leilaoonline.net/lote/detalhe/5345", " TANQUE DE AÇO CAP. APROX. 15 000LTS E CENTRIFUGA, S/FR,UND. IPAUSSU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=HYPERLINK("https://www.leilaoonline.net/lote/detalhe/5340", "523")</f>
      </c>
      <c r="B18" s="4" t="s">
        <f>=HYPERLINK("https://www.leilaoonline.net/lote/detalhe/5340", " 1 500 TIJOLOS E 1 500 PLACAS REFRATARIAS, S/FR,UND. IPAUSSU ")</f>
      </c>
      <c r="C18" s="4" t="inlineStr">
        <is>
          <t>Vendido</t>
        </is>
      </c>
      <c r="D18" s="4" t="inlineStr">
        <is>
          <t>5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=HYPERLINK("https://www.leilaoonline.net/lote/detalhe/5344", "524")</f>
      </c>
      <c r="B19" s="4" t="s">
        <f>=HYPERLINK("https://www.leilaoonline.net/lote/detalhe/5344", " PRANCHA 2 EIXOS RANDON, 22,5M X 3,20M, ANO 2010, PLACA ERS4034, FR 47855, UND. IPAUSSU")</f>
      </c>
      <c r="C19" s="4" t="inlineStr">
        <is>
          <t>Vendido</t>
        </is>
      </c>
      <c r="D19" s="4" t="inlineStr">
        <is>
          <t>76</t>
        </is>
      </c>
      <c r="E19" s="5" t="inlineStr">
        <is>
          <t>63.000,00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=HYPERLINK("https://www.leilaoonline.net/lote/detalhe/5343", "525")</f>
      </c>
      <c r="B20" s="4" t="s">
        <f>=HYPERLINK("https://www.leilaoonline.net/lote/detalhe/5343", "IMPLEMENTOS PARA CARREGADEIRA, S/FR,UND. IPAUSSU ")</f>
      </c>
      <c r="C20" s="4" t="inlineStr">
        <is>
          <t>Vendido</t>
        </is>
      </c>
      <c r="D20" s="4" t="inlineStr">
        <is>
          <t>9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=HYPERLINK("https://www.leilaoonline.net/lote/detalhe/5341", "526")</f>
      </c>
      <c r="B21" s="4" t="s">
        <f>=HYPERLINK("https://www.leilaoonline.net/lote/detalhe/5341", " ARADO SUCATEADO, FR 4, UND. IPAUSSU")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=HYPERLINK("https://www.leilaoonline.net/lote/detalhe/5342", "527")</f>
      </c>
      <c r="B22" s="4" t="s">
        <f>=HYPERLINK("https://www.leilaoonline.net/lote/detalhe/5342", " ELIMINADOR DE SOQUEIRA, FR84884, UND. IPAUSSU")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=HYPERLINK("https://www.leilaoonline.net/lote/detalhe/5346", "528")</f>
      </c>
      <c r="B23" s="4" t="s">
        <f>=HYPERLINK("https://www.leilaoonline.net/lote/detalhe/5346", " S.REBOQUE RANDON 11,80M, FR46832, UND IPAUSSU")</f>
      </c>
      <c r="C23" s="4" t="inlineStr">
        <is>
          <t>Vendido</t>
        </is>
      </c>
      <c r="D23" s="4" t="inlineStr">
        <is>
          <t>67</t>
        </is>
      </c>
      <c r="E23" s="5" t="inlineStr">
        <is>
          <t>33.750,00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=HYPERLINK("https://www.leilaoonline.net/lote/detalhe/5347", "529")</f>
      </c>
      <c r="B24" s="4" t="s">
        <f>=HYPERLINK("https://www.leilaoonline.net/lote/detalhe/5347", " 11 BOMBAS E I MOTO BOMBA DE 14 QUILOS DE OPERAÇÃO, S/FR, UND. IPAUSSU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2.650,00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=HYPERLINK("https://www.leilaoonline.net/lote/detalhe/5351", "530")</f>
      </c>
      <c r="B25" s="4" t="s">
        <f>=HYPERLINK("https://www.leilaoonline.net/lote/detalhe/5351", " 2 BOMBA HELICOIDAL, S/FR, UND. IPAUSSU")</f>
      </c>
      <c r="C25" s="4" t="inlineStr">
        <is>
          <t>Vendido</t>
        </is>
      </c>
      <c r="D25" s="4" t="inlineStr">
        <is>
          <t>4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=HYPERLINK("https://www.leilaoonline.net/lote/detalhe/5349", "531")</f>
      </c>
      <c r="B26" s="4" t="s">
        <f>=HYPERLINK("https://www.leilaoonline.net/lote/detalhe/5349", " 30 VASOS SANITÁRIOS E 30 CADEIRA, QDA. APROX; S/FR, UND IPAUSSU")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=HYPERLINK("https://www.leilaoonline.net/lote/detalhe/5511", "532")</f>
      </c>
      <c r="B27" s="4" t="s">
        <f>=HYPERLINK("https://www.leilaoonline.net/lote/detalhe/5511", "6 ROLOS DE LONAS DE BORRACHA, S/FR, UND. IPAUSSU")</f>
      </c>
      <c r="C27" s="4" t="inlineStr">
        <is>
          <t>Vendido</t>
        </is>
      </c>
      <c r="D27" s="4" t="inlineStr">
        <is>
          <t>9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=HYPERLINK("https://www.leilaoonline.net/lote/detalhe/5348", "533")</f>
      </c>
      <c r="B28" s="4" t="s">
        <f>=HYPERLINK("https://www.leilaoonline.net/lote/detalhe/5348", " PORTAS, VITRO E BLINDEX, 20 UND. APROX;  UND. IPAUSSU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=HYPERLINK("https://www.leilaoonline.net/lote/detalhe/5350", "534")</f>
      </c>
      <c r="B29" s="4" t="s">
        <f>=HYPERLINK("https://www.leilaoonline.net/lote/detalhe/5350", " PODADORA DE ARBUSTO,FOGÕES E OUTROS, UND. IPAUSSU")</f>
      </c>
      <c r="C29" s="4" t="inlineStr">
        <is>
          <t>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=HYPERLINK("https://www.leilaoonline.net/lote/detalhe/5352", "536")</f>
      </c>
      <c r="B30" s="4" t="s">
        <f>=HYPERLINK("https://www.leilaoonline.net/lote/detalhe/5352", " 100 TONELADAS  RODETES DE MOENDA, VENDA POR KILO, VIDE DESCRITIVO DE ITENS, S/FR, UND IPAUSSU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0,42</t>
        </is>
      </c>
      <c r="F30" s="4" t="inlineStr">
        <is>
          <t>0.01</t>
        </is>
      </c>
    </row>
    <row collapsed="false" customFormat="false" customHeight="false" hidden="false" ht="12.1" outlineLevel="0" r="31">
      <c r="A31" s="5" t="s">
        <f>=HYPERLINK("https://www.leilaoonline.net/lote/detalhe/5445", "1296")</f>
      </c>
      <c r="B31" s="4" t="s">
        <f>=HYPERLINK("https://www.leilaoonline.net/lote/detalhe/5445", " CALDEIRA INDUSTRIAL, S/FR, UND TAMOIO")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=HYPERLINK("https://www.leilaoonline.net/lote/detalhe/5446", "1297")</f>
      </c>
      <c r="B32" s="4" t="s">
        <f>=HYPERLINK("https://www.leilaoonline.net/lote/detalhe/5446", " CALDEIRA INDUSTRIAL, S/FR, UND TAMOIO")</f>
      </c>
      <c r="C32" s="4" t="inlineStr">
        <is>
          <t>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=HYPERLINK("https://www.leilaoonline.net/lote/detalhe/5447", "1298")</f>
      </c>
      <c r="B33" s="4" t="s">
        <f>=HYPERLINK("https://www.leilaoonline.net/lote/detalhe/5447", "CANTONEIRA E 3 MESAS DE MADEIRAS, S/FR, UND TAMOIO")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=HYPERLINK("https://www.leilaoonline.net/lote/detalhe/5448", "1299")</f>
      </c>
      <c r="B34" s="4" t="s">
        <f>=HYPERLINK("https://www.leilaoonline.net/lote/detalhe/5448", " MESAS ESCRITÓRIO, EQUIPAMENTO AMBULATÉRIAL E COFRE, S/FR, UND TAMOIO")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=HYPERLINK("https://www.leilaoonline.net/lote/detalhe/5449", "1301")</f>
      </c>
      <c r="B35" s="4" t="s">
        <f>=HYPERLINK("https://www.leilaoonline.net/lote/detalhe/5449", " CAMINHÃO M.BENZ 608 TOCO, ANO 1984, PLACA CZN5134. FR360302, UND TAMOIO")</f>
      </c>
      <c r="C35" s="4" t="inlineStr">
        <is>
          <t>Vendido</t>
        </is>
      </c>
      <c r="D35" s="4" t="inlineStr">
        <is>
          <t>40</t>
        </is>
      </c>
      <c r="E35" s="5" t="inlineStr">
        <is>
          <t>15.500,00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=HYPERLINK("https://www.leilaoonline.net/lote/detalhe/5450", "2306")</f>
      </c>
      <c r="B36" s="4" t="s">
        <f>=HYPERLINK("https://www.leilaoonline.net/lote/detalhe/5450", "CALDEIRA DEDINI V-2/4 32T/H 145ATM, IMOB. 103346, OUTROS ITENS, UNID DIAMANTE")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=HYPERLINK("https://www.leilaoonline.net/lote/detalhe/5451", "2312")</f>
      </c>
      <c r="B37" s="4" t="s">
        <f>=HYPERLINK("https://www.leilaoonline.net/lote/detalhe/5451", " MOVEIS E UTENSILIOS EM GERAL, QDA APROXIMADAMENTE UM CAMINHÃO TRUCK,  S/FR,  UND DIAMANTE")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=HYPERLINK("https://www.leilaoonline.net/lote/detalhe/5452", "2317")</f>
      </c>
      <c r="B38" s="4" t="s">
        <f>=HYPERLINK("https://www.leilaoonline.net/lote/detalhe/5452", " RODAS DIVERSAS, 1 T PESO ESTIMADO, S/FR, UND DIAMANTE")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=HYPERLINK("https://www.leilaoonline.net/lote/detalhe/5353", "2320")</f>
      </c>
      <c r="B39" s="4" t="s">
        <f>=HYPERLINK("https://www.leilaoonline.net/lote/detalhe/5353", " CAMINHÃO MB 2215, ANO 1986, PLACA BQP4808, FR72216, UND. DIAMANATE ")</f>
      </c>
      <c r="C39" s="4" t="inlineStr">
        <is>
          <t>Vendido</t>
        </is>
      </c>
      <c r="D39" s="4" t="inlineStr">
        <is>
          <t>71</t>
        </is>
      </c>
      <c r="E39" s="5" t="inlineStr">
        <is>
          <t>23.750,00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=HYPERLINK("https://www.leilaoonline.net/lote/detalhe/5356", "2321")</f>
      </c>
      <c r="B40" s="4" t="s">
        <f>=HYPERLINK("https://www.leilaoonline.net/lote/detalhe/5356", " TRANSFORMADORES, S/FR, UND DIAMANTE VIDE DESCRITIVO ITEN ")</f>
      </c>
      <c r="C40" s="4" t="inlineStr">
        <is>
          <t>Vendido</t>
        </is>
      </c>
      <c r="D40" s="4" t="inlineStr">
        <is>
          <t>58</t>
        </is>
      </c>
      <c r="E40" s="5" t="inlineStr">
        <is>
          <t>10.500,00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=HYPERLINK("https://www.leilaoonline.net/lote/detalhe/5453", "3788")</f>
      </c>
      <c r="B41" s="4" t="s">
        <f>=HYPERLINK("https://www.leilaoonline.net/lote/detalhe/5453", " CONEXÕES T GALVANIZADAS DE 6P 15 UND. APROX.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=HYPERLINK("https://www.leilaoonline.net/lote/detalhe/5454", "3848")</f>
      </c>
      <c r="B42" s="4" t="s">
        <f>=HYPERLINK("https://www.leilaoonline.net/lote/detalhe/5454", " 2 ESTEIRA DE APROX. 6 METROS  E UM CARRINHO, S/FR - UND BARRA ")</f>
      </c>
      <c r="C42" s="4" t="inlineStr">
        <is>
          <t>Vendido</t>
        </is>
      </c>
      <c r="D42" s="4" t="inlineStr">
        <is>
          <t>4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=HYPERLINK("https://www.leilaoonline.net/lote/detalhe/5456", "3865")</f>
      </c>
      <c r="B43" s="4" t="s">
        <f>=HYPERLINK("https://www.leilaoonline.net/lote/detalhe/5456", " BAU COR AZUL DE AÇO, S/FR, UND BARRA")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=HYPERLINK("https://www.leilaoonline.net/lote/detalhe/5512", "3868")</f>
      </c>
      <c r="B44" s="4" t="s">
        <f>=HYPERLINK("https://www.leilaoonline.net/lote/detalhe/5512", " 3 CALDEIRAS  E EQUIPAMENTOS, ( 600 TON. DE FERRO PESO ESTIMADO), UND BARRA")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37.000,00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=HYPERLINK("https://www.leilaoonline.net/lote/detalhe/5459", "3871")</f>
      </c>
      <c r="B45" s="4" t="s">
        <f>=HYPERLINK("https://www.leilaoonline.net/lote/detalhe/5459", " MOTORES E PEÇAS AUTOMOTIVA INCOMPLETOS, PESO APROX. 1 TON, UND BARRA")</f>
      </c>
      <c r="C45" s="4" t="inlineStr">
        <is>
          <t>Vendido</t>
        </is>
      </c>
      <c r="D45" s="4" t="inlineStr">
        <is>
          <t>11</t>
        </is>
      </c>
      <c r="E45" s="5" t="inlineStr">
        <is>
          <t>1.850,00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=HYPERLINK("https://www.leilaoonline.net/lote/detalhe/5460", "3872")</f>
      </c>
      <c r="B46" s="4" t="s">
        <f>=HYPERLINK("https://www.leilaoonline.net/lote/detalhe/5460", " 6 MOTORES, 1 BOMBA, S/FR, UND BARRA")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=HYPERLINK("https://www.leilaoonline.net/lote/detalhe/5462", "3873")</f>
      </c>
      <c r="B47" s="4" t="s">
        <f>=HYPERLINK("https://www.leilaoonline.net/lote/detalhe/5462", " BOMBAS E 1 PISTÃO, S/FR, LOC: UND BARRA ")</f>
      </c>
      <c r="C47" s="4" t="inlineStr">
        <is>
          <t>Vendido</t>
        </is>
      </c>
      <c r="D47" s="4" t="inlineStr">
        <is>
          <t>28</t>
        </is>
      </c>
      <c r="E47" s="5" t="inlineStr">
        <is>
          <t>1.600,00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=HYPERLINK("https://www.leilaoonline.net/lote/detalhe/5463", "3874")</f>
      </c>
      <c r="B48" s="4" t="s">
        <f>=HYPERLINK("https://www.leilaoonline.net/lote/detalhe/5463", " TANQUE DE FIBRA - USO VINHAÇA, FR110307, LOC: UND BARRA")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=HYPERLINK("https://www.leilaoonline.net/lote/detalhe/5464", "3875")</f>
      </c>
      <c r="B49" s="4" t="s">
        <f>=HYPERLINK("https://www.leilaoonline.net/lote/detalhe/5464", " ENGATE PARA CANO DE FIBRA E BRAÇADEIRAS DE ALUMÍNIO, S/FR, LOC: UND BARRA")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=HYPERLINK("https://www.leilaoonline.net/lote/detalhe/5466", "3884")</f>
      </c>
      <c r="B50" s="4" t="s">
        <f>=HYPERLINK("https://www.leilaoonline.net/lote/detalhe/5466", " SUCATA 20 TON VALVULAS DIVERSAS, PESO ESTIMADO VENDA POR KILO, S/FR, UND BARRA")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0,42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=HYPERLINK("https://www.leilaoonline.net/lote/detalhe/5467", "3885")</f>
      </c>
      <c r="B51" s="4" t="s">
        <f>=HYPERLINK("https://www.leilaoonline.net/lote/detalhe/5467", " 2 VALVULAS SEM USO, S/FR, UND BARRA")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=HYPERLINK("https://www.leilaoonline.net/lote/detalhe/5468", "3886")</f>
      </c>
      <c r="B52" s="4" t="s">
        <f>=HYPERLINK("https://www.leilaoonline.net/lote/detalhe/5468", " PEÇAS AUTOMOTIVA,  S/FR, UND BARRA 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1.450,00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=HYPERLINK("https://www.leilaoonline.net/lote/detalhe/5290", "3890")</f>
      </c>
      <c r="B53" s="4" t="s">
        <f>=HYPERLINK("https://www.leilaoonline.net/lote/detalhe/5290", " 32 PNEUS USADOS, S/F, UND.BARRA")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4.200,00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=HYPERLINK("https://www.leilaoonline.net/lote/detalhe/5291", "3891")</f>
      </c>
      <c r="B54" s="4" t="s">
        <f>=HYPERLINK("https://www.leilaoonline.net/lote/detalhe/5291", " SUCATAS ELETRICA ELETRONICA, APROXIMADAMENTE 1 TON, S/F, UND. BARRA")</f>
      </c>
      <c r="C54" s="4" t="inlineStr">
        <is>
          <t>Vendido</t>
        </is>
      </c>
      <c r="D54" s="4" t="inlineStr">
        <is>
          <t>21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=HYPERLINK("https://www.leilaoonline.net/lote/detalhe/5294", "3892")</f>
      </c>
      <c r="B55" s="4" t="s">
        <f>=HYPERLINK("https://www.leilaoonline.net/lote/detalhe/5294", "REBOQUE RODOVIARIA 7,60M, COM TANQUE APROX. 15 000 LTS, ANO 1988, PLACA BWT3311, FR96541, UND. BARRA")</f>
      </c>
      <c r="C55" s="4" t="inlineStr">
        <is>
          <t>Vendido</t>
        </is>
      </c>
      <c r="D55" s="4" t="inlineStr">
        <is>
          <t>35</t>
        </is>
      </c>
      <c r="E55" s="5" t="inlineStr">
        <is>
          <t>5.450,00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=HYPERLINK("https://www.leilaoonline.net/lote/detalhe/5292", "3893")</f>
      </c>
      <c r="B56" s="4" t="s">
        <f>=HYPERLINK("https://www.leilaoonline.net/lote/detalhe/5292", " TANQUE DE FIBRA DE APROX. 15 MIL LITROS - FROTA 98807, UND. BARRA")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=HYPERLINK("https://www.leilaoonline.net/lote/detalhe/5293", "3894")</f>
      </c>
      <c r="B57" s="4" t="s">
        <f>=HYPERLINK("https://www.leilaoonline.net/lote/detalhe/5293", " DOLLY SEM PNEUS, S/F, UND. BARRA")</f>
      </c>
      <c r="C57" s="4" t="inlineStr">
        <is>
          <t>Vendido</t>
        </is>
      </c>
      <c r="D57" s="4" t="inlineStr">
        <is>
          <t>25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=HYPERLINK("https://www.leilaoonline.net/lote/detalhe/5295", "3895")</f>
      </c>
      <c r="B58" s="4" t="s">
        <f>=HYPERLINK("https://www.leilaoonline.net/lote/detalhe/5295", " DOLLY ANTONINI,FROTA 56957, UND. BARRA")</f>
      </c>
      <c r="C58" s="4" t="inlineStr">
        <is>
          <t>Vendido</t>
        </is>
      </c>
      <c r="D58" s="4" t="inlineStr">
        <is>
          <t>25</t>
        </is>
      </c>
      <c r="E58" s="5" t="inlineStr">
        <is>
          <t>2.800,00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=HYPERLINK("https://www.leilaoonline.net/lote/detalhe/5297", "3896")</f>
      </c>
      <c r="B59" s="4" t="s">
        <f>=HYPERLINK("https://www.leilaoonline.net/lote/detalhe/5297", " DOLLY RANDON, FROTA 93753,, UND. BARRA")</f>
      </c>
      <c r="C59" s="4" t="inlineStr">
        <is>
          <t>Vendido</t>
        </is>
      </c>
      <c r="D59" s="4" t="inlineStr">
        <is>
          <t>29</t>
        </is>
      </c>
      <c r="E59" s="5" t="inlineStr">
        <is>
          <t>3.800,00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=HYPERLINK("https://www.leilaoonline.net/lote/detalhe/5296", "3897")</f>
      </c>
      <c r="B60" s="4" t="s">
        <f>=HYPERLINK("https://www.leilaoonline.net/lote/detalhe/5296", " CAMINHÃO VOLVO NL10 6X4, COM CAÇAMBA, FROTA 97213, PLACA BWT3239, UND. BARRA")</f>
      </c>
      <c r="C60" s="4" t="inlineStr">
        <is>
          <t>Vendido</t>
        </is>
      </c>
      <c r="D60" s="4" t="inlineStr">
        <is>
          <t>82</t>
        </is>
      </c>
      <c r="E60" s="5" t="inlineStr">
        <is>
          <t>35.250,00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=HYPERLINK("https://www.leilaoonline.net/lote/detalhe/5298", "3898")</f>
      </c>
      <c r="B61" s="4" t="s">
        <f>=HYPERLINK("https://www.leilaoonline.net/lote/detalhe/5298", " 1 GELADEIRA, 2 CARCAÇA DE BOMBA DE ALCOOL/DIESEL GBR-111-2/1- S/F")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=HYPERLINK("https://www.leilaoonline.net/lote/detalhe/5299", "3899")</f>
      </c>
      <c r="B62" s="4" t="s">
        <f>=HYPERLINK("https://www.leilaoonline.net/lote/detalhe/5299", " MOVEIS E UTENSILIOS SUCATEADOS, S/F, UND. BARRA")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=HYPERLINK("https://www.leilaoonline.net/lote/detalhe/5354", "3900")</f>
      </c>
      <c r="B63" s="4" t="s">
        <f>=HYPERLINK("https://www.leilaoonline.net/lote/detalhe/5354", " SUCATA DE TUBOS DE 1/1.4 DE EVAPORAÇÃO APROX. 7000 KILOS, PREÇO POR KILO, S/FR, UND. BARRA ")</f>
      </c>
      <c r="C63" s="4" t="inlineStr">
        <is>
          <t>Vendido</t>
        </is>
      </c>
      <c r="D63" s="4" t="inlineStr">
        <is>
          <t>78</t>
        </is>
      </c>
      <c r="E63" s="5" t="inlineStr">
        <is>
          <t>8.470,00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=HYPERLINK("https://www.leilaoonline.net/lote/detalhe/5357", "3901")</f>
      </c>
      <c r="B64" s="4" t="s">
        <f>=HYPERLINK("https://www.leilaoonline.net/lote/detalhe/5357", " RESFRIADOR, PAT. 201650/201649, UND. BARRA ")</f>
      </c>
      <c r="C64" s="4" t="inlineStr">
        <is>
          <t>Vendido</t>
        </is>
      </c>
      <c r="D64" s="4" t="inlineStr">
        <is>
          <t>7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=HYPERLINK("https://www.leilaoonline.net/lote/detalhe/5355", "3902")</f>
      </c>
      <c r="B65" s="4" t="s">
        <f>=HYPERLINK("https://www.leilaoonline.net/lote/detalhe/5355", " 5 CARCAÇA DE IMPLEMENTO MAFRE, S/FR, UND. BARRA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=HYPERLINK("https://www.leilaoonline.net/lote/detalhe/5358", "3903")</f>
      </c>
      <c r="B66" s="4" t="s">
        <f>=HYPERLINK("https://www.leilaoonline.net/lote/detalhe/5358", " 18 COCHOS COM ROSCA DE INOX, S/FR, UND. BARRA 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=HYPERLINK("https://www.leilaoonline.net/lote/detalhe/5359", "3904")</f>
      </c>
      <c r="B67" s="4" t="s">
        <f>=HYPERLINK("https://www.leilaoonline.net/lote/detalhe/5359", " 3 CABINES PARA TRATOR DMB, S/FR, UND. BARRA ")</f>
      </c>
      <c r="C67" s="4" t="inlineStr">
        <is>
          <t>Vendido</t>
        </is>
      </c>
      <c r="D67" s="4" t="inlineStr">
        <is>
          <t>4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=HYPERLINK("https://www.leilaoonline.net/lote/detalhe/5361", "3905")</f>
      </c>
      <c r="B68" s="4" t="s">
        <f>=HYPERLINK("https://www.leilaoonline.net/lote/detalhe/5361", " CARRETA TORTA DE FILTRO, FR103629, UND. BARRA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=HYPERLINK("https://www.leilaoonline.net/lote/detalhe/5362", "3906")</f>
      </c>
      <c r="B69" s="4" t="s">
        <f>=HYPERLINK("https://www.leilaoonline.net/lote/detalhe/5362", " CARRETA TORTA DE FILTRO, FR103645, UND. BARRA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=HYPERLINK("https://www.leilaoonline.net/lote/detalhe/5360", "3907")</f>
      </c>
      <c r="B70" s="4" t="s">
        <f>=HYPERLINK("https://www.leilaoonline.net/lote/detalhe/5360", " CARRETA DE TORTA DE FILTRO, FR103625, UND. BARRA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=HYPERLINK("https://www.leilaoonline.net/lote/detalhe/5363", "3908")</f>
      </c>
      <c r="B71" s="4" t="s">
        <f>=HYPERLINK("https://www.leilaoonline.net/lote/detalhe/5363", " CARRETA TORTA DE FILTRO, FR103621, UND. BARRA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=HYPERLINK("https://www.leilaoonline.net/lote/detalhe/5364", "3909")</f>
      </c>
      <c r="B72" s="4" t="s">
        <f>=HYPERLINK("https://www.leilaoonline.net/lote/detalhe/5364", " CARRETA TORTA DE FILTRO, FR103643, UND. BARRA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=HYPERLINK("https://www.leilaoonline.net/lote/detalhe/5367", "3910")</f>
      </c>
      <c r="B73" s="4" t="s">
        <f>=HYPERLINK("https://www.leilaoonline.net/lote/detalhe/5367", " CARRETA SERV. DIVERSOS, FR103714, UND. BARRA ")</f>
      </c>
      <c r="C73" s="4" t="inlineStr">
        <is>
          <t>Vendido</t>
        </is>
      </c>
      <c r="D73" s="4" t="inlineStr">
        <is>
          <t>6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=HYPERLINK("https://www.leilaoonline.net/lote/detalhe/5365", "3911")</f>
      </c>
      <c r="B74" s="4" t="s">
        <f>=HYPERLINK("https://www.leilaoonline.net/lote/detalhe/5365", " CARRETA SERV. DIVERSOS, FR103730, UND. BARRA 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=HYPERLINK("https://www.leilaoonline.net/lote/detalhe/5368", "3912")</f>
      </c>
      <c r="B75" s="4" t="s">
        <f>=HYPERLINK("https://www.leilaoonline.net/lote/detalhe/5368", " CARRETA SERV. DIVERSOS, FR103727, UND. BARRA ")</f>
      </c>
      <c r="C75" s="4" t="inlineStr">
        <is>
          <t>Vendido</t>
        </is>
      </c>
      <c r="D75" s="4" t="inlineStr">
        <is>
          <t>13</t>
        </is>
      </c>
      <c r="E75" s="5" t="inlineStr">
        <is>
          <t>2.150,00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=HYPERLINK("https://www.leilaoonline.net/lote/detalhe/5370", "3913")</f>
      </c>
      <c r="B76" s="4" t="s">
        <f>=HYPERLINK("https://www.leilaoonline.net/lote/detalhe/5370", " CARRETA SERV. DIVERSOS, FR103728, UND. BARRA 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=HYPERLINK("https://www.leilaoonline.net/lote/detalhe/5366", "3914")</f>
      </c>
      <c r="B77" s="4" t="s">
        <f>=HYPERLINK("https://www.leilaoonline.net/lote/detalhe/5366", " SOLDADORA, FR 102472, UND. BARRA ")</f>
      </c>
      <c r="C77" s="4" t="inlineStr">
        <is>
          <t>Vendido</t>
        </is>
      </c>
      <c r="D77" s="4" t="inlineStr">
        <is>
          <t>15</t>
        </is>
      </c>
      <c r="E77" s="5" t="inlineStr">
        <is>
          <t>2.450,00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=HYPERLINK("https://www.leilaoonline.net/lote/detalhe/5369", "3915")</f>
      </c>
      <c r="B78" s="4" t="s">
        <f>=HYPERLINK("https://www.leilaoonline.net/lote/detalhe/5369", " ENLEIRADEIRA PALHA ACOMODADOR DMB, FR103795, UND. BARRA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=HYPERLINK("https://www.leilaoonline.net/lote/detalhe/5371", "3916")</f>
      </c>
      <c r="B79" s="4" t="s">
        <f>=HYPERLINK("https://www.leilaoonline.net/lote/detalhe/5371", " ENLEIRADEIRA, FR103419, UND. BARRA ")</f>
      </c>
      <c r="C79" s="4" t="inlineStr">
        <is>
          <t>Vendido</t>
        </is>
      </c>
      <c r="D79" s="4" t="inlineStr">
        <is>
          <t>12</t>
        </is>
      </c>
      <c r="E79" s="5" t="inlineStr">
        <is>
          <t>2.000,00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=HYPERLINK("https://www.leilaoonline.net/lote/detalhe/5372", "3917")</f>
      </c>
      <c r="B80" s="4" t="s">
        <f>=HYPERLINK("https://www.leilaoonline.net/lote/detalhe/5372", " GRADE NIVELADORA 14 DISCOS FABRICAÇÃO PRÓPRIA, S/FR, UND. BARRA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4.350,00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=HYPERLINK("https://www.leilaoonline.net/lote/detalhe/5373", "3918")</f>
      </c>
      <c r="B81" s="4" t="s">
        <f>=HYPERLINK("https://www.leilaoonline.net/lote/detalhe/5373", " 2 LÂMINAS FR103256/103267, UND. BARRA 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=HYPERLINK("https://www.leilaoonline.net/lote/detalhe/5374", "3919")</f>
      </c>
      <c r="B82" s="4" t="s">
        <f>=HYPERLINK("https://www.leilaoonline.net/lote/detalhe/5374", " ROLO COMPACTADOR DYNAPARC, FR 103760, UND. BARRA ")</f>
      </c>
      <c r="C82" s="4" t="inlineStr">
        <is>
          <t>Não vendido</t>
        </is>
      </c>
      <c r="D82" s="4" t="inlineStr">
        <is>
          <t>39</t>
        </is>
      </c>
      <c r="E82" s="5" t="inlineStr">
        <is>
          <t>6.050,00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=HYPERLINK("https://www.leilaoonline.net/lote/detalhe/5376", "3920")</f>
      </c>
      <c r="B83" s="4" t="s">
        <f>=HYPERLINK("https://www.leilaoonline.net/lote/detalhe/5376", " GRADE ARADORA 14 DISCO, FR103719, UND. BARRA ")</f>
      </c>
      <c r="C83" s="4" t="inlineStr">
        <is>
          <t>Vendido</t>
        </is>
      </c>
      <c r="D83" s="4" t="inlineStr">
        <is>
          <t>52</t>
        </is>
      </c>
      <c r="E83" s="5" t="inlineStr">
        <is>
          <t>8.550,00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=HYPERLINK("https://www.leilaoonline.net/lote/detalhe/5375", "3921")</f>
      </c>
      <c r="B84" s="4" t="s">
        <f>=HYPERLINK("https://www.leilaoonline.net/lote/detalhe/5375", " SUBSOLADOR, FR103223, UND. BARRA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=HYPERLINK("https://www.leilaoonline.net/lote/detalhe/5377", "3922")</f>
      </c>
      <c r="B85" s="4" t="s">
        <f>=HYPERLINK("https://www.leilaoonline.net/lote/detalhe/5377", " SUBSOLADOR, FR103224, UND. BARRA 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=HYPERLINK("https://www.leilaoonline.net/lote/detalhe/5378", "3923")</f>
      </c>
      <c r="B86" s="4" t="s">
        <f>=HYPERLINK("https://www.leilaoonline.net/lote/detalhe/5378", " GRADE INTER 32 DISCO - COR AMARELA, FR103154, UND. BARRA ")</f>
      </c>
      <c r="C86" s="4" t="inlineStr">
        <is>
          <t>Vendido</t>
        </is>
      </c>
      <c r="D86" s="4" t="inlineStr">
        <is>
          <t>20</t>
        </is>
      </c>
      <c r="E86" s="5" t="inlineStr">
        <is>
          <t>3.600,00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=HYPERLINK("https://www.leilaoonline.net/lote/detalhe/5510", "3926")</f>
      </c>
      <c r="B87" s="4" t="s">
        <f>=HYPERLINK("https://www.leilaoonline.net/lote/detalhe/5510", "91 RODAS DIVERSAS, S/FR, UND BARRA")</f>
      </c>
      <c r="C87" s="4" t="inlineStr">
        <is>
          <t>Não vendido</t>
        </is>
      </c>
      <c r="D87" s="4" t="inlineStr">
        <is>
          <t>68</t>
        </is>
      </c>
      <c r="E87" s="5" t="inlineStr">
        <is>
          <t>3.700,00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=HYPERLINK("https://www.leilaoonline.net/lote/detalhe/5509", "3927")</f>
      </c>
      <c r="B88" s="4" t="s">
        <f>=HYPERLINK("https://www.leilaoonline.net/lote/detalhe/5509", "170 ROLAMENTOS DIVERSOS, S/FR, UND BARRA")</f>
      </c>
      <c r="C88" s="4" t="inlineStr">
        <is>
          <t>Não vendido</t>
        </is>
      </c>
      <c r="D88" s="4" t="inlineStr">
        <is>
          <t>18</t>
        </is>
      </c>
      <c r="E88" s="5" t="inlineStr">
        <is>
          <t>5.300,00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=HYPERLINK("https://www.leilaoonline.net/lote/detalhe/5381", "3929")</f>
      </c>
      <c r="B89" s="4" t="s">
        <f>=HYPERLINK("https://www.leilaoonline.net/lote/detalhe/5381", " CARRETA SERVIÇOS DIVERSOS, FR103708, UND. BARRA ")</f>
      </c>
      <c r="C89" s="4" t="inlineStr">
        <is>
          <t>Vendido</t>
        </is>
      </c>
      <c r="D89" s="4" t="inlineStr">
        <is>
          <t>9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=HYPERLINK("https://www.leilaoonline.net/lote/detalhe/5382", "3930")</f>
      </c>
      <c r="B90" s="4" t="s">
        <f>=HYPERLINK("https://www.leilaoonline.net/lote/detalhe/5382", " CABOS COBRE EM GERAL: ELÉTRCIOS, COMANDO, POTÊNCIA E SINAL DP, S/FR, UND BARRA 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=HYPERLINK("https://www.leilaoonline.net/lote/detalhe/5469", "4487")</f>
      </c>
      <c r="B91" s="4" t="s">
        <f>=HYPERLINK("https://www.leilaoonline.net/lote/detalhe/5469", " JET AÇÚCAR, S/FR  UND COSTA PINTO")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1.100,00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=HYPERLINK("https://www.leilaoonline.net/lote/detalhe/5470", "4491")</f>
      </c>
      <c r="B92" s="4" t="s">
        <f>=HYPERLINK("https://www.leilaoonline.net/lote/detalhe/5470", "  CAMINHÃO M.BENZ, ANO 1977, PLACA BQF2491, FR52502,  UND COSTA PINTO")</f>
      </c>
      <c r="C92" s="4" t="inlineStr">
        <is>
          <t>Vendido</t>
        </is>
      </c>
      <c r="D92" s="4" t="inlineStr">
        <is>
          <t>18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=HYPERLINK("https://www.leilaoonline.net/lote/detalhe/5471", "4507")</f>
      </c>
      <c r="B93" s="4" t="s">
        <f>=HYPERLINK("https://www.leilaoonline.net/lote/detalhe/5471", " DOLLY ANTONINI, FR22612, UND COSTA PINTO")</f>
      </c>
      <c r="C93" s="4" t="inlineStr">
        <is>
          <t>Vendido</t>
        </is>
      </c>
      <c r="D93" s="4" t="inlineStr">
        <is>
          <t>21</t>
        </is>
      </c>
      <c r="E93" s="5" t="inlineStr">
        <is>
          <t>3.500,00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=HYPERLINK("https://www.leilaoonline.net/lote/detalhe/5473", "4513")</f>
      </c>
      <c r="B94" s="4" t="s">
        <f>=HYPERLINK("https://www.leilaoonline.net/lote/detalhe/5473", " BANCADA DE FERRO E BOMBA , S/FR, UND COSTA PINTO")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=HYPERLINK("https://www.leilaoonline.net/lote/detalhe/5474", "4514")</f>
      </c>
      <c r="B95" s="4" t="s">
        <f>=HYPERLINK("https://www.leilaoonline.net/lote/detalhe/5474", " 30 UND. PARALAMAS NOVOS E USADOS QDA APROXIMADA, S/FR, UND COSTA PINTO")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=HYPERLINK("https://www.leilaoonline.net/lote/detalhe/5475", "4516")</f>
      </c>
      <c r="B96" s="4" t="s">
        <f>=HYPERLINK("https://www.leilaoonline.net/lote/detalhe/5475", " 2 HIDRO ROLL, S/FR,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=HYPERLINK("https://www.leilaoonline.net/lote/detalhe/5476", "4517")</f>
      </c>
      <c r="B97" s="4" t="s">
        <f>=HYPERLINK("https://www.leilaoonline.net/lote/detalhe/5476", " REBOQUE RODOVIARIO, ANO 1987, PLACA BQF8806, FR56075, UND COSTA PINTO")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=HYPERLINK("https://www.leilaoonline.net/lote/detalhe/5477", "4518")</f>
      </c>
      <c r="B98" s="4" t="s">
        <f>=HYPERLINK("https://www.leilaoonline.net/lote/detalhe/5477", " CARROCERIA SUCATA, PAT 058057, S/FR, UND COSTA PINTO")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=HYPERLINK("https://www.leilaoonline.net/lote/detalhe/5479", "4527")</f>
      </c>
      <c r="B99" s="4" t="s">
        <f>=HYPERLINK("https://www.leilaoonline.net/lote/detalhe/5479", "CARROCERIA P/CAMINHÃO PLATAFORMA S/FR 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=HYPERLINK("https://www.leilaoonline.net/lote/detalhe/5384", "5227")</f>
      </c>
      <c r="B100" s="4" t="s">
        <f>=HYPERLINK("https://www.leilaoonline.net/lote/detalhe/5384", " REBOQUE FACCHINI 7,50 M, ANO 1994, PLACA BKE4210, FR121179, UND. BONFIM 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1.300,00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=HYPERLINK("https://www.leilaoonline.net/lote/detalhe/5439", "5343")</f>
      </c>
      <c r="B101" s="4" t="s">
        <f>=HYPERLINK("https://www.leilaoonline.net/lote/detalhe/5439", "REBOQUE FNV 7,60 M, FR121368, UND BONFIM")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=HYPERLINK("https://www.leilaoonline.net/lote/detalhe/5387", "5377")</f>
      </c>
      <c r="B102" s="4" t="s">
        <f>=HYPERLINK("https://www.leilaoonline.net/lote/detalhe/5387", " REBOQUE CAMAQ 7,50 M, ANO 1990, PLACA BKE6562, FR121074, UND. BONFIM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=HYPERLINK("https://www.leilaoonline.net/lote/detalhe/5386", "5391")</f>
      </c>
      <c r="B103" s="4" t="s">
        <f>=HYPERLINK("https://www.leilaoonline.net/lote/detalhe/5386", " REBOQUE RODOVIARIA 7,60M, ANO 1988, PLACA BKE3291, FR121031, UND. BONFIM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=HYPERLINK("https://www.leilaoonline.net/lote/detalhe/5480", "5474")</f>
      </c>
      <c r="B104" s="4" t="s">
        <f>=HYPERLINK("https://www.leilaoonline.net/lote/detalhe/5480", " REB/FACCHINI RFRBC /REB. CANA PICADA, ANO 1995, PLACA BKE4596, FR FR12260  UND BONFIM")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=HYPERLINK("https://www.leilaoonline.net/lote/detalhe/5481", "5476")</f>
      </c>
      <c r="B105" s="4" t="s">
        <f>=HYPERLINK("https://www.leilaoonline.net/lote/detalhe/5481", "1 PORTAÕ E 10 LUMINÁRIAS, S/FR, UND BONFIM")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=HYPERLINK("https://www.leilaoonline.net/lote/detalhe/5482", "5479")</f>
      </c>
      <c r="B106" s="4" t="s">
        <f>=HYPERLINK("https://www.leilaoonline.net/lote/detalhe/5482", " CAMINHÃO M.BENZ 1518 TOCO BAÚ, ANO 1987, PLACA BWQ5291, FR96405, LOC: UND BONFIM")</f>
      </c>
      <c r="C106" s="4" t="inlineStr">
        <is>
          <t>Vendido</t>
        </is>
      </c>
      <c r="D106" s="4" t="inlineStr">
        <is>
          <t>72</t>
        </is>
      </c>
      <c r="E106" s="5" t="inlineStr">
        <is>
          <t>42.500,00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=HYPERLINK("https://www.leilaoonline.net/lote/detalhe/5483", "5489")</f>
      </c>
      <c r="B107" s="4" t="s">
        <f>=HYPERLINK("https://www.leilaoonline.net/lote/detalhe/5483", "TRANSBORDO SERMAG 8 T, FR123662, SEM DOCUMENTO, LOC: UND BONFIM")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=HYPERLINK("https://www.leilaoonline.net/lote/detalhe/5484", "5491")</f>
      </c>
      <c r="B108" s="4" t="s">
        <f>=HYPERLINK("https://www.leilaoonline.net/lote/detalhe/5484", "TRANSBORDO SANDAL 8 T, FR91321, SEM DOCUMENTO,  LOC: UND BONFIM")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=HYPERLINK("https://www.leilaoonline.net/lote/detalhe/5485", "5501")</f>
      </c>
      <c r="B109" s="4" t="s">
        <f>=HYPERLINK("https://www.leilaoonline.net/lote/detalhe/5485", " PEÇAS DIVERSAS, VENDA POR LOTE, S/FR, LOC: UND BONFIM")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=HYPERLINK("https://www.leilaoonline.net/lote/detalhe/5486", "8267")</f>
      </c>
      <c r="B110" s="4" t="s">
        <f>=HYPERLINK("https://www.leilaoonline.net/lote/detalhe/5486", " JET AÇUCAR,S/FR, UND RAFARD")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=HYPERLINK("https://www.leilaoonline.net/lote/detalhe/5487", "8278")</f>
      </c>
      <c r="B111" s="4" t="s">
        <f>=HYPERLINK("https://www.leilaoonline.net/lote/detalhe/5487", "EQUIPAMENTOS DE GINASTICA E OUTROS, S/FR, UND RAFARD")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=HYPERLINK("https://www.leilaoonline.net/lote/detalhe/5488", "8285")</f>
      </c>
      <c r="B112" s="4" t="s">
        <f>=HYPERLINK("https://www.leilaoonline.net/lote/detalhe/5488", " CARRETA TORTA DE FILTRO, FRFR67069, UND RAFARD")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=HYPERLINK("https://www.leilaoonline.net/lote/detalhe/5489", "8297")</f>
      </c>
      <c r="B113" s="4" t="s">
        <f>=HYPERLINK("https://www.leilaoonline.net/lote/detalhe/5489", " 3 ACOPLAMENTO DA MOEDA, S/FR UND RAFARD")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=HYPERLINK("https://www.leilaoonline.net/lote/detalhe/5490", "11430")</f>
      </c>
      <c r="B114" s="4" t="s">
        <f>=HYPERLINK("https://www.leilaoonline.net/lote/detalhe/5490", " TRANSBORDO SMR 10500 10 T, FR10116, UND SERRA")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2.200,00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=HYPERLINK("https://www.leilaoonline.net/lote/detalhe/5491", "11440")</f>
      </c>
      <c r="B115" s="4" t="s">
        <f>=HYPERLINK("https://www.leilaoonline.net/lote/detalhe/5491", " CAMINHÃO M.BENZ L1113 6X4, ANO 1982, PLACA GMN2616, FR131714, UND SERRA ")</f>
      </c>
      <c r="C115" s="4" t="inlineStr">
        <is>
          <t>Vendido</t>
        </is>
      </c>
      <c r="D115" s="4" t="inlineStr">
        <is>
          <t>40</t>
        </is>
      </c>
      <c r="E115" s="5" t="inlineStr">
        <is>
          <t>10.800,00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=HYPERLINK("https://www.leilaoonline.net/lote/detalhe/5492", "11452")</f>
      </c>
      <c r="B116" s="4" t="s">
        <f>=HYPERLINK("https://www.leilaoonline.net/lote/detalhe/5492", "2 FREEZERS HORIZONTAL, S/FR, UND SERRA")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=HYPERLINK("https://www.leilaoonline.net/lote/detalhe/5493", "11456")</f>
      </c>
      <c r="B117" s="4" t="s">
        <f>=HYPERLINK("https://www.leilaoonline.net/lote/detalhe/5493", " 1 BALANÇA, GELADEIRAS INOX E OUTROS, S/FR, UND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=HYPERLINK("https://www.leilaoonline.net/lote/detalhe/5494", "11458")</f>
      </c>
      <c r="B118" s="4" t="s">
        <f>=HYPERLINK("https://www.leilaoonline.net/lote/detalhe/5494", " 2 FOGÃO,  4 E 6 BOCAS , 1 GELADEIRA, 1 LIQUIDIFICADOR, 1 ESPREMEDOR, S/FR, UND SERRA")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=HYPERLINK("https://www.leilaoonline.net/lote/detalhe/5495", "11461")</f>
      </c>
      <c r="B119" s="4" t="s">
        <f>=HYPERLINK("https://www.leilaoonline.net/lote/detalhe/5495", " REBOQUE RANDON  8,00 M, ANO 2008, PLACA DWH0016, FR10244, UND SERRA ")</f>
      </c>
      <c r="C119" s="4" t="inlineStr">
        <is>
          <t>Vendido</t>
        </is>
      </c>
      <c r="D119" s="4" t="inlineStr">
        <is>
          <t>64</t>
        </is>
      </c>
      <c r="E119" s="5" t="inlineStr">
        <is>
          <t>14.200,00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=HYPERLINK("https://www.leilaoonline.net/lote/detalhe/5496", "11462")</f>
      </c>
      <c r="B120" s="4" t="s">
        <f>=HYPERLINK("https://www.leilaoonline.net/lote/detalhe/5496", " REBOQUE USICAMP 7,80 M, ANO 2003, PLACA BNB9854, FR173804, UND SERRA ")</f>
      </c>
      <c r="C120" s="4" t="inlineStr">
        <is>
          <t>Vendido</t>
        </is>
      </c>
      <c r="D120" s="4" t="inlineStr">
        <is>
          <t>26</t>
        </is>
      </c>
      <c r="E120" s="5" t="inlineStr">
        <is>
          <t>6.900,00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=HYPERLINK("https://www.leilaoonline.net/lote/detalhe/5497", "11465")</f>
      </c>
      <c r="B121" s="4" t="s">
        <f>=HYPERLINK("https://www.leilaoonline.net/lote/detalhe/5497", " REBOQUE RANDON  8,00 M, ANO 2002, PLACA BNB9828, FR173871, UND SERRA 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9.750,00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=HYPERLINK("https://www.leilaoonline.net/lote/detalhe/5498", "11466")</f>
      </c>
      <c r="B122" s="4" t="s">
        <f>=HYPERLINK("https://www.leilaoonline.net/lote/detalhe/5498", " REBOQUE RANDON  8,00 M, ANO 2002, PLACA BNB9829, FR173872, UND SERRA ")</f>
      </c>
      <c r="C122" s="4" t="inlineStr">
        <is>
          <t>Vendido</t>
        </is>
      </c>
      <c r="D122" s="4" t="inlineStr">
        <is>
          <t>31</t>
        </is>
      </c>
      <c r="E122" s="5" t="inlineStr">
        <is>
          <t>7.350,00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=HYPERLINK("https://www.leilaoonline.net/lote/detalhe/5393", "11470")</f>
      </c>
      <c r="B123" s="4" t="s">
        <f>=HYPERLINK("https://www.leilaoonline.net/lote/detalhe/5393", " REBOQUE RODOVIARIA 7,60M, ANO 1987, PLACA BQF8606, FR56085, UND. SERRA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=HYPERLINK("https://www.leilaoonline.net/lote/detalhe/5392", "11471")</f>
      </c>
      <c r="B124" s="4" t="s">
        <f>=HYPERLINK("https://www.leilaoonline.net/lote/detalhe/5392", " TRANSBORDO SANTAL 12 T, ANO 2008 SERIE: 67453, FR47013, UND BONFIM ")</f>
      </c>
      <c r="C124" s="4" t="inlineStr">
        <is>
          <t>Vendido</t>
        </is>
      </c>
      <c r="D124" s="4" t="inlineStr">
        <is>
          <t>83</t>
        </is>
      </c>
      <c r="E124" s="5" t="inlineStr">
        <is>
          <t>10.000,00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=HYPERLINK("https://www.leilaoonline.net/lote/detalhe/5394", "11472")</f>
      </c>
      <c r="B125" s="4" t="s">
        <f>=HYPERLINK("https://www.leilaoonline.net/lote/detalhe/5394", " TRANSBORDO SERMAG 12 T,ANO 2009 SERIE 3022SMR10500, FR38342, UND BONFIM ")</f>
      </c>
      <c r="C125" s="4" t="inlineStr">
        <is>
          <t>Vendido</t>
        </is>
      </c>
      <c r="D125" s="4" t="inlineStr">
        <is>
          <t>92</t>
        </is>
      </c>
      <c r="E125" s="5" t="inlineStr">
        <is>
          <t>10.100,00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=HYPERLINK("https://www.leilaoonline.net/lote/detalhe/5395", "11473")</f>
      </c>
      <c r="B126" s="4" t="s">
        <f>=HYPERLINK("https://www.leilaoonline.net/lote/detalhe/5395", " REBOQUE FACCHINI 7,50 M, ANO 1994, PLACA BKE4095, FR121145, UND. BONFIM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=HYPERLINK("https://www.leilaoonline.net/lote/detalhe/5399", "11474")</f>
      </c>
      <c r="B127" s="4" t="s">
        <f>=HYPERLINK("https://www.leilaoonline.net/lote/detalhe/5399", " REBOQUE FACCHINI 7,50 M, ANO 1995, PLACA BKE4597, FR121261, UND. BONFIM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=HYPERLINK("https://www.leilaoonline.net/lote/detalhe/5401", "11476")</f>
      </c>
      <c r="B128" s="4" t="s">
        <f>=HYPERLINK("https://www.leilaoonline.net/lote/detalhe/5401", " REBOQUE FACCHINI 7,50 M, ANO 1995, PLACA BKE4587, FR121251, UND. BONFIM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=HYPERLINK("https://www.leilaoonline.net/lote/detalhe/5402", "11480")</f>
      </c>
      <c r="B129" s="4" t="s">
        <f>=HYPERLINK("https://www.leilaoonline.net/lote/detalhe/5402", " REBOQUE FACCHINI 7,50 M, ANO 1994, PLACA BKE4105, FR121154, UND. BONFIM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1.100,00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=HYPERLINK("https://www.leilaoonline.net/lote/detalhe/5404", "11481")</f>
      </c>
      <c r="B130" s="4" t="s">
        <f>=HYPERLINK("https://www.leilaoonline.net/lote/detalhe/5404", " REBOQUE FNV 7,60 M, ANO 1982, PLACA BKE6680, FR121280,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=HYPERLINK("https://www.leilaoonline.net/lote/detalhe/5406", "11482")</f>
      </c>
      <c r="B131" s="4" t="s">
        <f>=HYPERLINK("https://www.leilaoonline.net/lote/detalhe/5406", " REBOQUE CAMAQ 7,50 M, ANO 1994, PLCA BKE4136, FR133189, UND. BONFIM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=HYPERLINK("https://www.leilaoonline.net/lote/detalhe/5407", "11483")</f>
      </c>
      <c r="B132" s="4" t="s">
        <f>=HYPERLINK("https://www.leilaoonline.net/lote/detalhe/5407", " REBOQUE RODOVIARIA 7,60M, ANO 1987, PLACA BKE6782, FR121020, UND. BONFIM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=HYPERLINK("https://www.leilaoonline.net/lote/detalhe/5403", "11484")</f>
      </c>
      <c r="B133" s="4" t="s">
        <f>=HYPERLINK("https://www.leilaoonline.net/lote/detalhe/5403", " REBOQUE CAMAQ 7,50 M, ANO 1994, PLACA BKE4156, FR121209,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=HYPERLINK("https://www.leilaoonline.net/lote/detalhe/5405", "11485")</f>
      </c>
      <c r="B134" s="4" t="s">
        <f>=HYPERLINK("https://www.leilaoonline.net/lote/detalhe/5405", " REBOQUE FACCHINI 7,50 M, ANO 1995, PLACA BKE4598, FR121262, UND. BONFIM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=HYPERLINK("https://www.leilaoonline.net/lote/detalhe/5410", "11486")</f>
      </c>
      <c r="B135" s="4" t="s">
        <f>=HYPERLINK("https://www.leilaoonline.net/lote/detalhe/5410", " REBOQUE LENÇOIS 7,50 M, ANO 1982, PLACA BKE6681, FR121379, UND. BONFIM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=HYPERLINK("https://www.leilaoonline.net/lote/detalhe/5412", "11487")</f>
      </c>
      <c r="B136" s="4" t="s">
        <f>=HYPERLINK("https://www.leilaoonline.net/lote/detalhe/5412", " REBOQUE CAMAQ 7,50 M, ANO 1991, PLCA BKE6749, FR121087, UND. BONFIM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=HYPERLINK("https://www.leilaoonline.net/lote/detalhe/5408", "11488")</f>
      </c>
      <c r="B137" s="4" t="s">
        <f>=HYPERLINK("https://www.leilaoonline.net/lote/detalhe/5408", " REBOQUE FACCHINI 7,50 M, ANO 1995, PLACA BKE4564, FR121233, UND. BONFIM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=HYPERLINK("https://www.leilaoonline.net/lote/detalhe/5411", "11489")</f>
      </c>
      <c r="B138" s="4" t="s">
        <f>=HYPERLINK("https://www.leilaoonline.net/lote/detalhe/5411", " REBOQUE CAMAQ 7,50 M, ANO 1994, PLACA BKE4162, FR121211, UND. BONFIM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=HYPERLINK("https://www.leilaoonline.net/lote/detalhe/5409", "11490")</f>
      </c>
      <c r="B139" s="4" t="s">
        <f>=HYPERLINK("https://www.leilaoonline.net/lote/detalhe/5409", " REBOQUE FNV 7,60 M, ANO 1982, PLACA BKE6685, FR121369, UND.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=HYPERLINK("https://www.leilaoonline.net/lote/detalhe/5413", "11491")</f>
      </c>
      <c r="B140" s="4" t="s">
        <f>=HYPERLINK("https://www.leilaoonline.net/lote/detalhe/5413", " REBOQUE CAMAQ 7,50 M, ANO 1994, PLACA BKE4159, FR121196, UND. BONFIM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=HYPERLINK("https://www.leilaoonline.net/lote/detalhe/5414", "11492")</f>
      </c>
      <c r="B141" s="4" t="s">
        <f>=HYPERLINK("https://www.leilaoonline.net/lote/detalhe/5414", " REBOQUE FNV 7,60 M, ANO 1992, PLACA BKE2672, FR121100, UND. BONFIM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=HYPERLINK("https://www.leilaoonline.net/lote/detalhe/5415", "11493")</f>
      </c>
      <c r="B142" s="4" t="s">
        <f>=HYPERLINK("https://www.leilaoonline.net/lote/detalhe/5415", " REBOQUE FACCHINI 7,50 M, ANO 1994, PLACA BKE4113, FR121163, UND. BONFIM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=HYPERLINK("https://www.leilaoonline.net/lote/detalhe/5416", "11494")</f>
      </c>
      <c r="B143" s="4" t="s">
        <f>=HYPERLINK("https://www.leilaoonline.net/lote/detalhe/5416", " REBOQUE, ANO 1995, FR117115, UND BONFIM 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1.600,00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=HYPERLINK("https://www.leilaoonline.net/lote/detalhe/5390", "11496")</f>
      </c>
      <c r="B144" s="4" t="s">
        <f>=HYPERLINK("https://www.leilaoonline.net/lote/detalhe/5390", " REBOQUE FACCHINI 7,50 M, ANO 1994, PLACA BKE4201, FR121176, UND. BONFIM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=HYPERLINK("https://www.leilaoonline.net/lote/detalhe/5499", "12111")</f>
      </c>
      <c r="B145" s="4" t="s">
        <f>=HYPERLINK("https://www.leilaoonline.net/lote/detalhe/5499", " ENLEIRADEIRA, ANO 2009, FR134025, UND JUNQUEIRA")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=HYPERLINK("https://www.leilaoonline.net/lote/detalhe/5500", "12132")</f>
      </c>
      <c r="B146" s="4" t="s">
        <f>=HYPERLINK("https://www.leilaoonline.net/lote/detalhe/5500", " CARRETA SERV. DIVERSOS, ANO 2006 FR 92702, UND JUNQUEIRA")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=HYPERLINK("https://www.leilaoonline.net/lote/detalhe/5501", "12152")</f>
      </c>
      <c r="B147" s="4" t="s">
        <f>=HYPERLINK("https://www.leilaoonline.net/lote/detalhe/5501", " MÓVEIS, UTENSÍLIOS E DIVERSOS, S/FR UND JUNQUEIRA")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=HYPERLINK("https://www.leilaoonline.net/lote/detalhe/5417", "12230")</f>
      </c>
      <c r="B148" s="4" t="s">
        <f>=HYPERLINK("https://www.leilaoonline.net/lote/detalhe/5417", " GERADOR PORTATIL 4T 2,8HP, FR92835,  UND JUNQUEIRA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=HYPERLINK("https://www.leilaoonline.net/lote/detalhe/5418", "12231")</f>
      </c>
      <c r="B149" s="4" t="s">
        <f>=HYPERLINK("https://www.leilaoonline.net/lote/detalhe/5418", " CARRETA SERVIÇOS DIVERSOS, FR92717,  UND JUNQUEIRA 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650,00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=HYPERLINK("https://www.leilaoonline.net/lote/detalhe/5419", "12232")</f>
      </c>
      <c r="B150" s="4" t="s">
        <f>=HYPERLINK("https://www.leilaoonline.net/lote/detalhe/5419", " CARRETA SERVIÇOS DIVERSOS, FR92770, UND JUNQUEIRA 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=HYPERLINK("https://www.leilaoonline.net/lote/detalhe/5420", "12233")</f>
      </c>
      <c r="B151" s="4" t="s">
        <f>=HYPERLINK("https://www.leilaoonline.net/lote/detalhe/5420", " DOLLY RANDON, FR121917,  UND JUNQUEIRA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=HYPERLINK("https://www.leilaoonline.net/lote/detalhe/5422", "12234")</f>
      </c>
      <c r="B152" s="4" t="s">
        <f>=HYPERLINK("https://www.leilaoonline.net/lote/detalhe/5422", " DOLLY RANDON, FR121926,  UND JUNQUEIRA ")</f>
      </c>
      <c r="C152" s="4" t="inlineStr">
        <is>
          <t>Vendido</t>
        </is>
      </c>
      <c r="D152" s="4" t="inlineStr">
        <is>
          <t>12</t>
        </is>
      </c>
      <c r="E152" s="5" t="inlineStr">
        <is>
          <t>2.350,00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=HYPERLINK("https://www.leilaoonline.net/lote/detalhe/5421", "12235")</f>
      </c>
      <c r="B153" s="4" t="s">
        <f>=HYPERLINK("https://www.leilaoonline.net/lote/detalhe/5421", " DOLLY USICAMP, FR10254, UND JUNQUEIRA ")</f>
      </c>
      <c r="C153" s="4" t="inlineStr">
        <is>
          <t>Vendido</t>
        </is>
      </c>
      <c r="D153" s="4" t="inlineStr">
        <is>
          <t>10</t>
        </is>
      </c>
      <c r="E153" s="5" t="inlineStr">
        <is>
          <t>1.900,00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=HYPERLINK("https://www.leilaoonline.net/lote/detalhe/5423", "12236")</f>
      </c>
      <c r="B154" s="4" t="s">
        <f>=HYPERLINK("https://www.leilaoonline.net/lote/detalhe/5423", " CARRETA TORTA DE FILTRO, FR92667,  UND JUNQUEIRA ")</f>
      </c>
      <c r="C154" s="4" t="inlineStr">
        <is>
          <t>Vendido</t>
        </is>
      </c>
      <c r="D154" s="4" t="inlineStr">
        <is>
          <t>37</t>
        </is>
      </c>
      <c r="E154" s="5" t="inlineStr">
        <is>
          <t>6.250,00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=HYPERLINK("https://www.leilaoonline.net/lote/detalhe/5425", "12237")</f>
      </c>
      <c r="B155" s="4" t="s">
        <f>=HYPERLINK("https://www.leilaoonline.net/lote/detalhe/5425", " COBRIDOR 3 LIN DMB, FR92697,  UND JUNQUEIRA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=HYPERLINK("https://www.leilaoonline.net/lote/detalhe/5424", "12238")</f>
      </c>
      <c r="B156" s="4" t="s">
        <f>=HYPERLINK("https://www.leilaoonline.net/lote/detalhe/5424", " TRANSBORDO SERMAG 8 T, FR123650,  UND JUNQUEIRA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=HYPERLINK("https://www.leilaoonline.net/lote/detalhe/5426", "12239")</f>
      </c>
      <c r="B157" s="4" t="s">
        <f>=HYPERLINK("https://www.leilaoonline.net/lote/detalhe/5426", " TRANSBORDO SERMAG 8 T, FR135636,  UND JUNQUEIRA 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=HYPERLINK("https://www.leilaoonline.net/lote/detalhe/5427", "12240")</f>
      </c>
      <c r="B158" s="4" t="s">
        <f>=HYPERLINK("https://www.leilaoonline.net/lote/detalhe/5427", " TRANSBORDO SERMAG 8 T, FR123658,  UND JUNQUEIRA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=HYPERLINK("https://www.leilaoonline.net/lote/detalhe/5429", "12241")</f>
      </c>
      <c r="B159" s="4" t="s">
        <f>=HYPERLINK("https://www.leilaoonline.net/lote/detalhe/5429", " CARRETA TORTA DE FILTRO, FR122907,  UND JUNQUEIRA 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=HYPERLINK("https://www.leilaoonline.net/lote/detalhe/5508", "12242")</f>
      </c>
      <c r="B160" s="4" t="s">
        <f>=HYPERLINK("https://www.leilaoonline.net/lote/detalhe/5508", "TRATOR JOHN DEERE E CARREGADEIRADEIRA, FR115537/118396, UND. JUNQUEIRA")</f>
      </c>
      <c r="C160" s="4" t="inlineStr">
        <is>
          <t>Não vendido</t>
        </is>
      </c>
      <c r="D160" s="4" t="inlineStr">
        <is>
          <t>36</t>
        </is>
      </c>
      <c r="E160" s="5" t="inlineStr">
        <is>
          <t>15.000,00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=HYPERLINK("https://www.leilaoonline.net/lote/detalhe/5428", "12243")</f>
      </c>
      <c r="B161" s="4" t="s">
        <f>=HYPERLINK("https://www.leilaoonline.net/lote/detalhe/5428", " JOHN DEERE 7505, FR93137,  UND JUNQUEIRA ")</f>
      </c>
      <c r="C161" s="4" t="inlineStr">
        <is>
          <t>Vendido</t>
        </is>
      </c>
      <c r="D161" s="4" t="inlineStr">
        <is>
          <t>54</t>
        </is>
      </c>
      <c r="E161" s="5" t="inlineStr">
        <is>
          <t>21.000,00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=HYPERLINK("https://www.leilaoonline.net/lote/detalhe/5504", "15221")</f>
      </c>
      <c r="B162" s="4" t="s">
        <f>=HYPERLINK("https://www.leilaoonline.net/lote/detalhe/5504", " JET AÇÚCAR, S/FR, UND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=HYPERLINK("https://www.leilaoonline.net/lote/detalhe/5535", "15242")</f>
      </c>
      <c r="B163" s="4" t="s">
        <f>=HYPERLINK("https://www.leilaoonline.net/lote/detalhe/5535", " CAMINHÃO M.BENZ L 2213, ANO 1983, PLACA BQF8849, FR22052, UND BOM RETIRO")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=HYPERLINK("https://www.leilaoonline.net/lote/detalhe/5505", "15247")</f>
      </c>
      <c r="B164" s="4" t="s">
        <f>=HYPERLINK("https://www.leilaoonline.net/lote/detalhe/5505", " 3 CUPULAS DO EVAPORADOR, S/FR, UND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=HYPERLINK("https://www.leilaoonline.net/lote/detalhe/5506", "15248")</f>
      </c>
      <c r="B165" s="4" t="s">
        <f>=HYPERLINK("https://www.leilaoonline.net/lote/detalhe/5506", " 1 BALANÇO INDUSTRIAL, 1 PRENSA CORTA CHAPA IBERSOL SÉRIE 6469513 45X619, S/FR UND, BOM RETIRO")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=HYPERLINK("https://www.leilaoonline.net/lote/detalhe/5507", "16167")</f>
      </c>
      <c r="B166" s="4" t="s">
        <f>=HYPERLINK("https://www.leilaoonline.net/lote/detalhe/5507", " TANQUE COMBUSTÍVEL, S/FR,  UND STª HELENA   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2026-03-29T19:41:57.00Z</dcterms:created>
  <dc:creator>Tellks Tecnologia</dc:creator>
  <cp:revision>0</cp:revision>
</cp:coreProperties>
</file>