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MB 2213, 2219, 2220 Basc. • Gerador • Transformadores • Empilhadeiras • Dormente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22/04/2020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=HYPERLINK("https://www.leilaoonline.net/lote/detalhe/46839", "001")</f>
      </c>
      <c r="B11" s="4" t="s">
        <f>=HYPERLINK("https://www.leilaoonline.net/lote/detalhe/46839", "LOTE CONTENDO 5 CAMINHÕES M.BENS BASCULANTES - FUNCIONANDO - veja descrição do lote")</f>
      </c>
      <c r="C11" s="4" t="inlineStr">
        <is>
          <t>Não vendido</t>
        </is>
      </c>
      <c r="D11" s="4" t="inlineStr">
        <is>
          <t>6</t>
        </is>
      </c>
      <c r="E11" s="5" t="inlineStr">
        <is>
          <t>142.500,00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=HYPERLINK("https://www.leilaoonline.net/lote/detalhe/46848", "002")</f>
      </c>
      <c r="B12" s="4" t="s">
        <f>=HYPERLINK("https://www.leilaoonline.net/lote/detalhe/46848", "CAMINHÃO MBENZ 2219 BASCULANTE ANO 1986, DIESEL; TRAÇADO, FUNCIONANDO")</f>
      </c>
      <c r="C12" s="4" t="inlineStr">
        <is>
          <t>Vendido</t>
        </is>
      </c>
      <c r="D12" s="4" t="inlineStr">
        <is>
          <t>25</t>
        </is>
      </c>
      <c r="E12" s="5" t="inlineStr">
        <is>
          <t>37.200,00</t>
        </is>
      </c>
      <c r="F12" s="4" t="inlineStr">
        <is>
          <t>550.00</t>
        </is>
      </c>
    </row>
    <row collapsed="false" customFormat="false" customHeight="false" hidden="false" ht="12.1" outlineLevel="0" r="13">
      <c r="A13" s="5" t="s">
        <f>=HYPERLINK("https://www.leilaoonline.net/lote/detalhe/46849", "003")</f>
      </c>
      <c r="B13" s="4" t="s">
        <f>=HYPERLINK("https://www.leilaoonline.net/lote/detalhe/46849", "CAMINHÃO MBENZ 2220 BASCULANTE ANO 1989, TRAÇADO, DIESEL - FUNCIONADO")</f>
      </c>
      <c r="C13" s="4" t="inlineStr">
        <is>
          <t>Não vendido</t>
        </is>
      </c>
      <c r="D13" s="4" t="inlineStr">
        <is>
          <t>23</t>
        </is>
      </c>
      <c r="E13" s="5" t="inlineStr">
        <is>
          <t>36.100,00</t>
        </is>
      </c>
      <c r="F13" s="4" t="inlineStr">
        <is>
          <t>550.00</t>
        </is>
      </c>
    </row>
    <row collapsed="false" customFormat="false" customHeight="false" hidden="false" ht="12.1" outlineLevel="0" r="14">
      <c r="A14" s="5" t="s">
        <f>=HYPERLINK("https://www.leilaoonline.net/lote/detalhe/46850", "004")</f>
      </c>
      <c r="B14" s="4" t="s">
        <f>=HYPERLINK("https://www.leilaoonline.net/lote/detalhe/46850", "CAMINHÃO MBENZ 2213 BASCULANTE ANO 1982, DIESEL, TURBINADO, TRAÇADO, FUNCIONANDO")</f>
      </c>
      <c r="C14" s="4" t="inlineStr">
        <is>
          <t>Vendido</t>
        </is>
      </c>
      <c r="D14" s="4" t="inlineStr">
        <is>
          <t>24</t>
        </is>
      </c>
      <c r="E14" s="5" t="inlineStr">
        <is>
          <t>38.350,00</t>
        </is>
      </c>
      <c r="F14" s="4" t="inlineStr">
        <is>
          <t>550.00</t>
        </is>
      </c>
    </row>
    <row collapsed="false" customFormat="false" customHeight="false" hidden="false" ht="12.1" outlineLevel="0" r="15">
      <c r="A15" s="5" t="s">
        <f>=HYPERLINK("https://www.leilaoonline.net/lote/detalhe/46851", "005")</f>
      </c>
      <c r="B15" s="4" t="s">
        <f>=HYPERLINK("https://www.leilaoonline.net/lote/detalhe/46851", "CAMINHÃO MB 2220 BASCULANTE ANO 1988, DIESEL; TRAÇADO, FUNCIONANDO")</f>
      </c>
      <c r="C15" s="4" t="inlineStr">
        <is>
          <t>Vendido</t>
        </is>
      </c>
      <c r="D15" s="4" t="inlineStr">
        <is>
          <t>21</t>
        </is>
      </c>
      <c r="E15" s="5" t="inlineStr">
        <is>
          <t>36.100,00</t>
        </is>
      </c>
      <c r="F15" s="4" t="inlineStr">
        <is>
          <t>550.00</t>
        </is>
      </c>
    </row>
    <row collapsed="false" customFormat="false" customHeight="false" hidden="false" ht="12.1" outlineLevel="0" r="16">
      <c r="A16" s="5" t="s">
        <f>=HYPERLINK("https://www.leilaoonline.net/lote/detalhe/46852", "006")</f>
      </c>
      <c r="B16" s="4" t="s">
        <f>=HYPERLINK("https://www.leilaoonline.net/lote/detalhe/46852", "CAMINHÃO MB 2220 ANO 1988, BASCULANTE, TRAÇADO, FUNCIONADO")</f>
      </c>
      <c r="C16" s="4" t="inlineStr">
        <is>
          <t>Vendido</t>
        </is>
      </c>
      <c r="D16" s="4" t="inlineStr">
        <is>
          <t>22</t>
        </is>
      </c>
      <c r="E16" s="5" t="inlineStr">
        <is>
          <t>36.900,00</t>
        </is>
      </c>
      <c r="F16" s="4" t="inlineStr">
        <is>
          <t>550.00</t>
        </is>
      </c>
    </row>
    <row collapsed="false" customFormat="false" customHeight="false" hidden="false" ht="12.1" outlineLevel="0" r="17">
      <c r="A17" s="5" t="s">
        <f>=HYPERLINK("https://www.leilaoonline.net/lote/detalhe/46833", "007")</f>
      </c>
      <c r="B17" s="4" t="s">
        <f>=HYPERLINK("https://www.leilaoonline.net/lote/detalhe/46833", "ESCAVADEIRA Caterpillar Pc 320 C - Ano 2003 - FUNCIONANDO")</f>
      </c>
      <c r="C17" s="4" t="inlineStr">
        <is>
          <t>Não vendido</t>
        </is>
      </c>
      <c r="D17" s="4" t="inlineStr">
        <is>
          <t>103</t>
        </is>
      </c>
      <c r="E17" s="5" t="inlineStr">
        <is>
          <t>72.500,00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=HYPERLINK("https://www.leilaoonline.net/lote/detalhe/46537", "008")</f>
      </c>
      <c r="B18" s="4" t="s">
        <f>=HYPERLINK("https://www.leilaoonline.net/lote/detalhe/46537", "PA CARREGADEIRA MOD CLG 816 C ANO 2014 MARCA LIUGONG, FUNCIONADO CHASSIS 3063")</f>
      </c>
      <c r="C18" s="4" t="inlineStr">
        <is>
          <t>Não vendido</t>
        </is>
      </c>
      <c r="D18" s="4" t="inlineStr">
        <is>
          <t>39</t>
        </is>
      </c>
      <c r="E18" s="5" t="inlineStr">
        <is>
          <t>50.000,00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=HYPERLINK("https://www.leilaoonline.net/lote/detalhe/46535", "009")</f>
      </c>
      <c r="B19" s="4" t="s">
        <f>=HYPERLINK("https://www.leilaoonline.net/lote/detalhe/46535", "PA CARREGADEIRA MOD CLG 816 C ANO 2012 MARCA LIUGONG, FUNCIONADO CHASSIS 3609")</f>
      </c>
      <c r="C19" s="4" t="inlineStr">
        <is>
          <t>Não vendido</t>
        </is>
      </c>
      <c r="D19" s="4" t="inlineStr">
        <is>
          <t>45</t>
        </is>
      </c>
      <c r="E19" s="5" t="inlineStr">
        <is>
          <t>46.500,00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=HYPERLINK("https://www.leilaoonline.net/lote/detalhe/46536", "010")</f>
      </c>
      <c r="B20" s="4" t="s">
        <f>=HYPERLINK("https://www.leilaoonline.net/lote/detalhe/46536", "CAMINHÃO VOLVO NL12 360; ANO 1995, BRANCA; DIESEL - FUNCIONANDO ")</f>
      </c>
      <c r="C20" s="4" t="inlineStr">
        <is>
          <t>Vendido</t>
        </is>
      </c>
      <c r="D20" s="4" t="inlineStr">
        <is>
          <t>31</t>
        </is>
      </c>
      <c r="E20" s="5" t="inlineStr">
        <is>
          <t>43.500,00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=HYPERLINK("https://www.leilaoonline.net/lote/detalhe/46543", "011")</f>
      </c>
      <c r="B21" s="4" t="s">
        <f>=HYPERLINK("https://www.leilaoonline.net/lote/detalhe/46543", "PÁ CARREGADEIRA - TRATOR M. FERGUSON 95X -  ANO 1975 - FUNCIONANDO")</f>
      </c>
      <c r="C21" s="4" t="inlineStr">
        <is>
          <t>Não vendido</t>
        </is>
      </c>
      <c r="D21" s="4" t="inlineStr">
        <is>
          <t>13</t>
        </is>
      </c>
      <c r="E21" s="5" t="inlineStr">
        <is>
          <t>11.500,00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=HYPERLINK("https://www.leilaoonline.net/lote/detalhe/46544", "012")</f>
      </c>
      <c r="B22" s="4" t="s">
        <f>=HYPERLINK("https://www.leilaoonline.net/lote/detalhe/46544", "PÁ CARREGADEIRA CASE W7 - FUNCIONANDO")</f>
      </c>
      <c r="C22" s="4" t="inlineStr">
        <is>
          <t>Não vendido</t>
        </is>
      </c>
      <c r="D22" s="4" t="inlineStr">
        <is>
          <t>51</t>
        </is>
      </c>
      <c r="E22" s="5" t="inlineStr">
        <is>
          <t>30.000,00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=HYPERLINK("https://www.leilaoonline.net/lote/detalhe/46548", "013")</f>
      </c>
      <c r="B23" s="4" t="s">
        <f>=HYPERLINK("https://www.leilaoonline.net/lote/detalhe/46548", "CAMINHÃO FORD  CARGO 1317, ANO 2006, BRANCA; DIESEL - FUNCIONANDO")</f>
      </c>
      <c r="C23" s="4" t="inlineStr">
        <is>
          <t>Não vendido</t>
        </is>
      </c>
      <c r="D23" s="4" t="inlineStr">
        <is>
          <t>20</t>
        </is>
      </c>
      <c r="E23" s="5" t="inlineStr">
        <is>
          <t>36.450,00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=HYPERLINK("https://www.leilaoonline.net/lote/detalhe/47467", "032")</f>
      </c>
      <c r="B24" s="4" t="s">
        <f>=HYPERLINK("https://www.leilaoonline.net/lote/detalhe/47467", "TRATOR AGRICOLA")</f>
      </c>
      <c r="C24" s="4" t="inlineStr">
        <is>
          <t>Não vendido</t>
        </is>
      </c>
      <c r="D24" s="4" t="inlineStr">
        <is>
          <t>20</t>
        </is>
      </c>
      <c r="E24" s="5" t="inlineStr">
        <is>
          <t>6.000,00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=HYPERLINK("https://www.leilaoonline.net/lote/detalhe/47466", "033")</f>
      </c>
      <c r="B25" s="4" t="s">
        <f>=HYPERLINK("https://www.leilaoonline.net/lote/detalhe/47466", "TRATOR MASSEY FERGUSON 50X")</f>
      </c>
      <c r="C25" s="4" t="inlineStr">
        <is>
          <t>Não vendido</t>
        </is>
      </c>
      <c r="D25" s="4" t="inlineStr">
        <is>
          <t>35</t>
        </is>
      </c>
      <c r="E25" s="5" t="inlineStr">
        <is>
          <t>10.250,00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=HYPERLINK("https://www.leilaoonline.net/lote/detalhe/47465", "034")</f>
      </c>
      <c r="B26" s="4" t="s">
        <f>=HYPERLINK("https://www.leilaoonline.net/lote/detalhe/47465", "TRATOR MASSEY FERGUSON 50X")</f>
      </c>
      <c r="C26" s="4" t="inlineStr">
        <is>
          <t>Não vendido</t>
        </is>
      </c>
      <c r="D26" s="4" t="inlineStr">
        <is>
          <t>28</t>
        </is>
      </c>
      <c r="E26" s="5" t="inlineStr">
        <is>
          <t>8.500,00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=HYPERLINK("https://www.leilaoonline.net/lote/detalhe/46530", "035")</f>
      </c>
      <c r="B27" s="4" t="s">
        <f>=HYPERLINK("https://www.leilaoonline.net/lote/detalhe/46530", "GUINSDASTE HYSTER "CANARINHO" CAP 4TON. - FUNCIONANDO")</f>
      </c>
      <c r="C27" s="4" t="inlineStr">
        <is>
          <t>Não vendido</t>
        </is>
      </c>
      <c r="D27" s="4" t="inlineStr">
        <is>
          <t>53</t>
        </is>
      </c>
      <c r="E27" s="5" t="inlineStr">
        <is>
          <t>15.000,00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=HYPERLINK("https://www.leilaoonline.net/lote/detalhe/46547", "036")</f>
      </c>
      <c r="B28" s="4" t="s">
        <f>=HYPERLINK("https://www.leilaoonline.net/lote/detalhe/46547", "GUINDASTE kranekar   (FUNCIONANDO) veja o vídeo clickar na 1ª foto")</f>
      </c>
      <c r="C28" s="4" t="inlineStr">
        <is>
          <t>Não vendido</t>
        </is>
      </c>
      <c r="D28" s="4" t="inlineStr">
        <is>
          <t>20</t>
        </is>
      </c>
      <c r="E28" s="5" t="inlineStr">
        <is>
          <t>16.750,00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=HYPERLINK("https://www.leilaoonline.net/lote/detalhe/46529", "037")</f>
      </c>
      <c r="B29" s="4" t="s">
        <f>=HYPERLINK("https://www.leilaoonline.net/lote/detalhe/46529", "EMPILHADEIRA HYSTER HB0J 4TON. 3M. GASOL./GNV - FUNCIONANDO")</f>
      </c>
      <c r="C29" s="4" t="inlineStr">
        <is>
          <t>Não vendido</t>
        </is>
      </c>
      <c r="D29" s="4" t="inlineStr">
        <is>
          <t>38</t>
        </is>
      </c>
      <c r="E29" s="5" t="inlineStr">
        <is>
          <t>17.500,00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=HYPERLINK("https://www.leilaoonline.net/lote/detalhe/46545", "038")</f>
      </c>
      <c r="B30" s="4" t="s">
        <f>=HYPERLINK("https://www.leilaoonline.net/lote/detalhe/46545", "EMPILHADEIRA MITOTOIO 2 T GASOLINA - FUNCIONANDO")</f>
      </c>
      <c r="C30" s="4" t="inlineStr">
        <is>
          <t>Vendido</t>
        </is>
      </c>
      <c r="D30" s="4" t="inlineStr">
        <is>
          <t>32</t>
        </is>
      </c>
      <c r="E30" s="5" t="inlineStr">
        <is>
          <t>9.150,00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=HYPERLINK("https://www.leilaoonline.net/lote/detalhe/46843", "039")</f>
      </c>
      <c r="B31" s="4" t="s">
        <f>=HYPERLINK("https://www.leilaoonline.net/lote/detalhe/46843", "EMPILHADEIRA CLARK CAP 5 TON, DIESEL, FUNCIONADO, OBS: SEM PLAQUETA ")</f>
      </c>
      <c r="C31" s="4" t="inlineStr">
        <is>
          <t>Vendido</t>
        </is>
      </c>
      <c r="D31" s="4" t="inlineStr">
        <is>
          <t>100</t>
        </is>
      </c>
      <c r="E31" s="5" t="inlineStr">
        <is>
          <t>41.500,00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=HYPERLINK("https://www.leilaoonline.net/lote/detalhe/46842", "040")</f>
      </c>
      <c r="B32" s="4" t="s">
        <f>=HYPERLINK("https://www.leilaoonline.net/lote/detalhe/46842", " EMPILHADEIRA YALE D87P 1985 4 TON DIESEL - CÓD.73 - FUNCIONANDO")</f>
      </c>
      <c r="C32" s="4" t="inlineStr">
        <is>
          <t>Vendido</t>
        </is>
      </c>
      <c r="D32" s="4" t="inlineStr">
        <is>
          <t>48</t>
        </is>
      </c>
      <c r="E32" s="5" t="inlineStr">
        <is>
          <t>28.500,00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=HYPERLINK("https://www.leilaoonline.net/lote/detalhe/46846", "041")</f>
      </c>
      <c r="B33" s="4" t="s">
        <f>=HYPERLINK("https://www.leilaoonline.net/lote/detalhe/46846", "EMPILHADEIRA ELÉTRICA STILL")</f>
      </c>
      <c r="C33" s="4" t="inlineStr">
        <is>
          <t>Não vendido</t>
        </is>
      </c>
      <c r="D33" s="4" t="inlineStr">
        <is>
          <t>10</t>
        </is>
      </c>
      <c r="E33" s="5" t="inlineStr">
        <is>
          <t>2.650,00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=HYPERLINK("https://www.leilaoonline.net/lote/detalhe/47267", "042")</f>
      </c>
      <c r="B34" s="4" t="s">
        <f>=HYPERLINK("https://www.leilaoonline.net/lote/detalhe/47267", "EMPILHADEIRA CLARK CHY60 2700KG GNV 6CC - FUNCIONANDO")</f>
      </c>
      <c r="C34" s="4" t="inlineStr">
        <is>
          <t>Não vendido</t>
        </is>
      </c>
      <c r="D34" s="4" t="inlineStr">
        <is>
          <t>20</t>
        </is>
      </c>
      <c r="E34" s="5" t="inlineStr">
        <is>
          <t>15.000,00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=HYPERLINK("https://www.leilaoonline.net/lote/detalhe/47269", "043")</f>
      </c>
      <c r="B35" s="4" t="s">
        <f>=HYPERLINK("https://www.leilaoonline.net/lote/detalhe/47269", "MOTOBOMBA EM INÓX REBOCÁVEL DIESEL MOTOR MB")</f>
      </c>
      <c r="C35" s="4" t="inlineStr">
        <is>
          <t>Não vendido</t>
        </is>
      </c>
      <c r="D35" s="4" t="inlineStr">
        <is>
          <t>14</t>
        </is>
      </c>
      <c r="E35" s="5" t="inlineStr">
        <is>
          <t>5.250,00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=HYPERLINK("https://www.leilaoonline.net/lote/detalhe/46546", "044")</f>
      </c>
      <c r="B36" s="4" t="s">
        <f>=HYPERLINK("https://www.leilaoonline.net/lote/detalhe/46546", "MOTO BOMBA - MOTOR MERCEDES 1113 TURBO - ACOPLADO EM BOMBA KSB 808 - FUNIONANDO")</f>
      </c>
      <c r="C36" s="4" t="inlineStr">
        <is>
          <t>Não vendido</t>
        </is>
      </c>
      <c r="D36" s="4" t="inlineStr">
        <is>
          <t>21</t>
        </is>
      </c>
      <c r="E36" s="5" t="inlineStr">
        <is>
          <t>9.000,00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=HYPERLINK("https://www.leilaoonline.net/lote/detalhe/46838", "045")</f>
      </c>
      <c r="B37" s="4" t="s">
        <f>=HYPERLINK("https://www.leilaoonline.net/lote/detalhe/46838", "CARRETEL ENROLADOR TRAVALFLEX 75 MM, C/ 300 MTS MANGUEIRA APROX.")</f>
      </c>
      <c r="C37" s="4" t="inlineStr">
        <is>
          <t>Não vendido</t>
        </is>
      </c>
      <c r="D37" s="4" t="inlineStr">
        <is>
          <t>20</t>
        </is>
      </c>
      <c r="E37" s="5" t="inlineStr">
        <is>
          <t>9.150,00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=HYPERLINK("https://www.leilaoonline.net/lote/detalhe/46837", "046")</f>
      </c>
      <c r="B38" s="4" t="s">
        <f>=HYPERLINK("https://www.leilaoonline.net/lote/detalhe/46837", "CARRETEL ENROLADOR TURBO MAC 90 MM, ANO 2004  C/ 320 MTS DE MANGUEIRA APROX.")</f>
      </c>
      <c r="C38" s="4" t="inlineStr">
        <is>
          <t>Não vendido</t>
        </is>
      </c>
      <c r="D38" s="4" t="inlineStr">
        <is>
          <t>17</t>
        </is>
      </c>
      <c r="E38" s="5" t="inlineStr">
        <is>
          <t>12.250,00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=HYPERLINK("https://www.leilaoonline.net/lote/detalhe/47268", "047")</f>
      </c>
      <c r="B39" s="4" t="s">
        <f>=HYPERLINK("https://www.leilaoonline.net/lote/detalhe/47268", "CARRETEL ENROLADOR")</f>
      </c>
      <c r="C39" s="4" t="inlineStr">
        <is>
          <t>Não vendido</t>
        </is>
      </c>
      <c r="D39" s="4" t="inlineStr">
        <is>
          <t>7</t>
        </is>
      </c>
      <c r="E39" s="5" t="inlineStr">
        <is>
          <t>1.900,00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=HYPERLINK("https://www.leilaoonline.net/lote/detalhe/46835", "048")</f>
      </c>
      <c r="B40" s="4" t="s">
        <f>=HYPERLINK("https://www.leilaoonline.net/lote/detalhe/46835", "APROX. 400 DORMENTES DE MADEIRA MEDINDO COMPRIMENTO: 1,70 M X LARGURA 0,16 CM X ALTURA 0,10 CM")</f>
      </c>
      <c r="C40" s="4" t="inlineStr">
        <is>
          <t>Vendido</t>
        </is>
      </c>
      <c r="D40" s="4" t="inlineStr">
        <is>
          <t>16</t>
        </is>
      </c>
      <c r="E40" s="5" t="inlineStr">
        <is>
          <t>6.000,00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=HYPERLINK("https://www.leilaoonline.net/lote/detalhe/46834", "049")</f>
      </c>
      <c r="B41" s="4" t="s">
        <f>=HYPERLINK("https://www.leilaoonline.net/lote/detalhe/46834", "APROX. 200 DORMENTES DE MADEIRA MEDINDO COMPRIMENTO: 1,70 M X LARGURA 0,16 CM X ALTURA 0,10 CM")</f>
      </c>
      <c r="C41" s="4" t="inlineStr">
        <is>
          <t>Vendido</t>
        </is>
      </c>
      <c r="D41" s="4" t="inlineStr">
        <is>
          <t>6</t>
        </is>
      </c>
      <c r="E41" s="5" t="inlineStr">
        <is>
          <t>3.500,00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=HYPERLINK("https://www.leilaoonline.net/lote/detalhe/47266", "050")</f>
      </c>
      <c r="B42" s="4" t="s">
        <f>=HYPERLINK("https://www.leilaoonline.net/lote/detalhe/47266", "APROX. 30 PRATELEIRAS PORTA PALET CAP 2.000KG MAIS 35 ARMÁRIOS PARA ESCRITÓRIO FEITO EM AÇO")</f>
      </c>
      <c r="C42" s="4" t="inlineStr">
        <is>
          <t>Não vendido</t>
        </is>
      </c>
      <c r="D42" s="4" t="inlineStr">
        <is>
          <t>5</t>
        </is>
      </c>
      <c r="E42" s="5" t="inlineStr">
        <is>
          <t>14.000,00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=HYPERLINK("https://www.leilaoonline.net/lote/detalhe/46775", "101")</f>
      </c>
      <c r="B43" s="4" t="s">
        <f>=HYPERLINK("https://www.leilaoonline.net/lote/detalhe/46775", " TRANSFORMADOR ADELCO 750 KVA 2008 3.700 KG TR 3.000 Nº SERIE: 5011846")</f>
      </c>
      <c r="C43" s="4" t="inlineStr">
        <is>
          <t>Vendido</t>
        </is>
      </c>
      <c r="D43" s="4" t="inlineStr">
        <is>
          <t>8</t>
        </is>
      </c>
      <c r="E43" s="5" t="inlineStr">
        <is>
          <t>13.000,00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=HYPERLINK("https://www.leilaoonline.net/lote/detalhe/46779", "102")</f>
      </c>
      <c r="B44" s="4" t="s">
        <f>=HYPERLINK("https://www.leilaoonline.net/lote/detalhe/46779", " TRANSFORMADOR ADELCO 750 KVA 2008 3.700 KG TR 3.000 Nº SERIE: 5011845")</f>
      </c>
      <c r="C44" s="4" t="inlineStr">
        <is>
          <t>Vendido</t>
        </is>
      </c>
      <c r="D44" s="4" t="inlineStr">
        <is>
          <t>12</t>
        </is>
      </c>
      <c r="E44" s="5" t="inlineStr">
        <is>
          <t>12.750,00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=HYPERLINK("https://www.leilaoonline.net/lote/detalhe/46778", "103")</f>
      </c>
      <c r="B45" s="4" t="s">
        <f>=HYPERLINK("https://www.leilaoonline.net/lote/detalhe/46778", " TRANSFORMADOR ADELCO 750K VA 2008 3.700 KG TR 3.000 Nº SERIE: 5011848")</f>
      </c>
      <c r="C45" s="4" t="inlineStr">
        <is>
          <t>Não vendido</t>
        </is>
      </c>
      <c r="D45" s="4" t="inlineStr">
        <is>
          <t>14</t>
        </is>
      </c>
      <c r="E45" s="5" t="inlineStr">
        <is>
          <t>13.250,00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=HYPERLINK("https://www.leilaoonline.net/lote/detalhe/46776", "104")</f>
      </c>
      <c r="B46" s="4" t="s">
        <f>=HYPERLINK("https://www.leilaoonline.net/lote/detalhe/46776", " TRANSFORMADOR ADELCO 2.000 KVA 2008 6.500 KG TR 3.000 Nº SERIE: 5011826")</f>
      </c>
      <c r="C46" s="4" t="inlineStr">
        <is>
          <t>Não vendido</t>
        </is>
      </c>
      <c r="D46" s="4" t="inlineStr">
        <is>
          <t>9</t>
        </is>
      </c>
      <c r="E46" s="5" t="inlineStr">
        <is>
          <t>21.000,00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=HYPERLINK("https://www.leilaoonline.net/lote/detalhe/46777", "105")</f>
      </c>
      <c r="B47" s="4" t="s">
        <f>=HYPERLINK("https://www.leilaoonline.net/lote/detalhe/46777", " TRANSFORMADOR ADELCO 750 KVA 2008 3.700 KG TR 3.000 Nº SERIE: 5011847")</f>
      </c>
      <c r="C47" s="4" t="inlineStr">
        <is>
          <t>Vendido</t>
        </is>
      </c>
      <c r="D47" s="4" t="inlineStr">
        <is>
          <t>13</t>
        </is>
      </c>
      <c r="E47" s="5" t="inlineStr">
        <is>
          <t>13.000,00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=HYPERLINK("https://www.leilaoonline.net/lote/detalhe/46782", "106")</f>
      </c>
      <c r="B48" s="4" t="s">
        <f>=HYPERLINK("https://www.leilaoonline.net/lote/detalhe/46782", " TRANSFORMADOR ADELCO 2.500 KVA 2008 7.300 KG TR 3.000 Nº SERIE: 5011828")</f>
      </c>
      <c r="C48" s="4" t="inlineStr">
        <is>
          <t>Não vendido</t>
        </is>
      </c>
      <c r="D48" s="4" t="inlineStr">
        <is>
          <t>4</t>
        </is>
      </c>
      <c r="E48" s="5" t="inlineStr">
        <is>
          <t>22.750,00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=HYPERLINK("https://www.leilaoonline.net/lote/detalhe/46780", "107")</f>
      </c>
      <c r="B49" s="4" t="s">
        <f>=HYPERLINK("https://www.leilaoonline.net/lote/detalhe/46780", " TRANSFORMADOR ADELCO 3.000 KVA 2008 8.000 KG TR 3.000 Nº SERIE: 5011829")</f>
      </c>
      <c r="C49" s="4" t="inlineStr">
        <is>
          <t>Não vendido</t>
        </is>
      </c>
      <c r="D49" s="4" t="inlineStr">
        <is>
          <t>5</t>
        </is>
      </c>
      <c r="E49" s="5" t="inlineStr">
        <is>
          <t>25.000,00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=HYPERLINK("https://www.leilaoonline.net/lote/detalhe/46781", "108")</f>
      </c>
      <c r="B50" s="4" t="s">
        <f>=HYPERLINK("https://www.leilaoonline.net/lote/detalhe/46781", " TRANSFORMADOR ADELCO 3.000 KVA 2008 8.000 KG TR 3.000 Nº SERIE: 501830")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24.250,00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=HYPERLINK("https://www.leilaoonline.net/lote/detalhe/46774", "109")</f>
      </c>
      <c r="B51" s="4" t="s">
        <f>=HYPERLINK("https://www.leilaoonline.net/lote/detalhe/46774", " TRANSFORMADOR ADELCO 2.000 KVA 2008 6.500 KG TR 3.000 Nº SERIE: 501825")</f>
      </c>
      <c r="C51" s="4" t="inlineStr">
        <is>
          <t>Não vendido</t>
        </is>
      </c>
      <c r="D51" s="4" t="inlineStr">
        <is>
          <t>5</t>
        </is>
      </c>
      <c r="E51" s="5" t="inlineStr">
        <is>
          <t>20.000,00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=HYPERLINK("https://www.leilaoonline.net/lote/detalhe/46783", "110")</f>
      </c>
      <c r="B52" s="4" t="s">
        <f>=HYPERLINK("https://www.leilaoonline.net/lote/detalhe/46783", " TRANSFORMADOR ADELCO 2.500 KVA 2008 7.300 KG TR 3.000 Nº SERIE: 501827")</f>
      </c>
      <c r="C52" s="4" t="inlineStr">
        <is>
          <t>Não vendido</t>
        </is>
      </c>
      <c r="D52" s="4" t="inlineStr">
        <is>
          <t>3</t>
        </is>
      </c>
      <c r="E52" s="5" t="inlineStr">
        <is>
          <t>22.500,00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=HYPERLINK("https://www.leilaoonline.net/lote/detalhe/46770", "111")</f>
      </c>
      <c r="B53" s="4" t="s">
        <f>=HYPERLINK("https://www.leilaoonline.net/lote/detalhe/46770", " TRANSFORMADOR ADELCO 7.500 KVA 2008 15.000 KG TR 3.000 Nº SERIE: 501843")</f>
      </c>
      <c r="C53" s="4" t="inlineStr">
        <is>
          <t>Não vendido</t>
        </is>
      </c>
      <c r="D53" s="4" t="inlineStr">
        <is>
          <t>2</t>
        </is>
      </c>
      <c r="E53" s="5" t="inlineStr">
        <is>
          <t>40.250,00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=HYPERLINK("https://www.leilaoonline.net/lote/detalhe/46772", "112")</f>
      </c>
      <c r="B54" s="4" t="s">
        <f>=HYPERLINK("https://www.leilaoonline.net/lote/detalhe/46772", " TRANSFORMADOR ADELCO 7.500 KVA 2008 15.000 KG TR 3.000 Nº SERIE: 501841")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40.000,00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=HYPERLINK("https://www.leilaoonline.net/lote/detalhe/46771", "113")</f>
      </c>
      <c r="B55" s="4" t="s">
        <f>=HYPERLINK("https://www.leilaoonline.net/lote/detalhe/46771", " TRANSFORMADOR ADELCO 7.500 KVA 2008 15.000 KG TR 3.000 Nº SERIE: 501842")</f>
      </c>
      <c r="C55" s="4" t="inlineStr">
        <is>
          <t>Não vendido</t>
        </is>
      </c>
      <c r="D55" s="4" t="inlineStr">
        <is>
          <t>4</t>
        </is>
      </c>
      <c r="E55" s="5" t="inlineStr">
        <is>
          <t>40.750,00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=HYPERLINK("https://www.leilaoonline.net/lote/detalhe/46773", "114")</f>
      </c>
      <c r="B56" s="4" t="s">
        <f>=HYPERLINK("https://www.leilaoonline.net/lote/detalhe/46773", " TRANSFORMADOR ADELCO 7.500 KVA 2008 15.000 KG TR 3.000 Nº SERIE: 501844")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40.000,00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=HYPERLINK("https://www.leilaoonline.net/lote/detalhe/46526", "200")</f>
      </c>
      <c r="B57" s="4" t="s">
        <f>=HYPERLINK("https://www.leilaoonline.net/lote/detalhe/46526", " GRUPO GERADOR STEMAC 375KVA WEG CUMMINS USADO NO ESTADO")</f>
      </c>
      <c r="C57" s="4" t="inlineStr">
        <is>
          <t>Não vendido</t>
        </is>
      </c>
      <c r="D57" s="4" t="inlineStr">
        <is>
          <t>46</t>
        </is>
      </c>
      <c r="E57" s="5" t="inlineStr">
        <is>
          <t>12.650,00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=HYPERLINK("https://www.leilaoonline.net/lote/detalhe/46845", "201")</f>
      </c>
      <c r="B58" s="4" t="s">
        <f>=HYPERLINK("https://www.leilaoonline.net/lote/detalhe/46845", "GERADOR NEGRINI 150KVA")</f>
      </c>
      <c r="C58" s="4" t="inlineStr">
        <is>
          <t>Não vendido</t>
        </is>
      </c>
      <c r="D58" s="4" t="inlineStr">
        <is>
          <t>12</t>
        </is>
      </c>
      <c r="E58" s="5" t="inlineStr">
        <is>
          <t>6.500,00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=HYPERLINK("https://www.leilaoonline.net/lote/detalhe/46840", "202")</f>
      </c>
      <c r="B59" s="4" t="s">
        <f>=HYPERLINK("https://www.leilaoonline.net/lote/detalhe/46840", " GRUPO GERADOR STEMAC 150 KVA, GERADOR WEG 220/380/440 VOLTS, MOTOR SCANIA 112, FUNCIONANDO")</f>
      </c>
      <c r="C59" s="4" t="inlineStr">
        <is>
          <t>Não vendido</t>
        </is>
      </c>
      <c r="D59" s="4" t="inlineStr">
        <is>
          <t>27</t>
        </is>
      </c>
      <c r="E59" s="5" t="inlineStr">
        <is>
          <t>17.750,00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=HYPERLINK("https://www.leilaoonline.net/lote/detalhe/46841", "203")</f>
      </c>
      <c r="B60" s="4" t="s">
        <f>=HYPERLINK("https://www.leilaoonline.net/lote/detalhe/46841", " GRUPO GERADOR STEMAC 400 KVA, MOTOR CUMMINS NTA 855, REFORMADO, 0,10 BIG CAM, 380 VOLTS")</f>
      </c>
      <c r="C60" s="4" t="inlineStr">
        <is>
          <t>Não vendido</t>
        </is>
      </c>
      <c r="D60" s="4" t="inlineStr">
        <is>
          <t>51</t>
        </is>
      </c>
      <c r="E60" s="5" t="inlineStr">
        <is>
          <t>28.750,00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=HYPERLINK("https://www.leilaoonline.net/lote/detalhe/46831", "204")</f>
      </c>
      <c r="B61" s="4" t="s">
        <f>=HYPERLINK("https://www.leilaoonline.net/lote/detalhe/46831", "GRUPO GERADOR STEMAC 408/450 KVA, MOTOR CUMMINS NTA 855 G3 , Nº 15")</f>
      </c>
      <c r="C61" s="4" t="inlineStr">
        <is>
          <t>Não vendido</t>
        </is>
      </c>
      <c r="D61" s="4" t="inlineStr">
        <is>
          <t>58</t>
        </is>
      </c>
      <c r="E61" s="5" t="inlineStr">
        <is>
          <t>32.500,00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=HYPERLINK("https://www.leilaoonline.net/lote/detalhe/46832", "205")</f>
      </c>
      <c r="B62" s="4" t="s">
        <f>=HYPERLINK("https://www.leilaoonline.net/lote/detalhe/46832", "GRUPO GERADOR NEGRINI 40 KVA MOTOR PERKIS 4236 AUTOMÁTICO, COM QUADRO")</f>
      </c>
      <c r="C62" s="4" t="inlineStr">
        <is>
          <t>Não vendido</t>
        </is>
      </c>
      <c r="D62" s="4" t="inlineStr">
        <is>
          <t>26</t>
        </is>
      </c>
      <c r="E62" s="5" t="inlineStr">
        <is>
          <t>14.500,00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=HYPERLINK("https://www.leilaoonline.net/lote/detalhe/46847", "206")</f>
      </c>
      <c r="B63" s="4" t="s">
        <f>=HYPERLINK("https://www.leilaoonline.net/lote/detalhe/46847", " GRUPO GERADOR POLIDIESEL 53 KVA, COM MOTOR PERKINS, FUNCIONANDO ")</f>
      </c>
      <c r="C63" s="4" t="inlineStr">
        <is>
          <t>Não vendido</t>
        </is>
      </c>
      <c r="D63" s="4" t="inlineStr">
        <is>
          <t>17</t>
        </is>
      </c>
      <c r="E63" s="5" t="inlineStr">
        <is>
          <t>16.500,00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=HYPERLINK("https://www.leilaoonline.net/lote/detalhe/46525", "207")</f>
      </c>
      <c r="B64" s="4" t="s">
        <f>=HYPERLINK("https://www.leilaoonline.net/lote/detalhe/46525", "GERADOR TRANSMILL DE AVIAÇÃO P/ PARTIDA  AUXILIAR DE  AVIÕES, POTENCIA 45 KVA , CAP 28 VCC,  16000 A PICO , 14 VCC . 8000 A ")</f>
      </c>
      <c r="C64" s="4" t="inlineStr">
        <is>
          <t>Não vendido</t>
        </is>
      </c>
      <c r="D64" s="4" t="inlineStr">
        <is>
          <t>40</t>
        </is>
      </c>
      <c r="E64" s="5" t="inlineStr">
        <is>
          <t>7.250,00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=HYPERLINK("https://www.leilaoonline.net/lote/detalhe/46532", "208")</f>
      </c>
      <c r="B65" s="4" t="s">
        <f>=HYPERLINK("https://www.leilaoonline.net/lote/detalhe/46532", "ROTO FINISH DE ACABAMENTO, MOD ST9,0, SERIE 1352")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1.000,00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=HYPERLINK("https://www.leilaoonline.net/lote/detalhe/46531", "209")</f>
      </c>
      <c r="B66" s="4" t="s">
        <f>=HYPERLINK("https://www.leilaoonline.net/lote/detalhe/46531", "MANIPULADOR ELÉTRICO MARCA SCAGLIA COM CABEÇOTE ORBITAL DE GARFO DE POSICIONAMENTO")</f>
      </c>
      <c r="C66" s="4" t="inlineStr">
        <is>
          <t>Não vendido</t>
        </is>
      </c>
      <c r="D66" s="4" t="inlineStr">
        <is>
          <t>3</t>
        </is>
      </c>
      <c r="E66" s="5" t="inlineStr">
        <is>
          <t>1.800,00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=HYPERLINK("https://www.leilaoonline.net/lote/detalhe/46528", "210")</f>
      </c>
      <c r="B67" s="4" t="s">
        <f>=HYPERLINK("https://www.leilaoonline.net/lote/detalhe/46528", "GRUPO GERADOR CATERPILLAR 500KVA")</f>
      </c>
      <c r="C67" s="4" t="inlineStr">
        <is>
          <t>Não vendido</t>
        </is>
      </c>
      <c r="D67" s="4" t="inlineStr">
        <is>
          <t>104</t>
        </is>
      </c>
      <c r="E67" s="5" t="inlineStr">
        <is>
          <t>19.350,00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=HYPERLINK("https://www.leilaoonline.net/lote/detalhe/46844", "211")</f>
      </c>
      <c r="B68" s="4" t="s">
        <f>=HYPERLINK("https://www.leilaoonline.net/lote/detalhe/46844", "GRUPO GERADOR PALMERO 1000KVA")</f>
      </c>
      <c r="C68" s="4" t="inlineStr">
        <is>
          <t>Não vendido</t>
        </is>
      </c>
      <c r="D68" s="4" t="inlineStr">
        <is>
          <t>10</t>
        </is>
      </c>
      <c r="E68" s="5" t="inlineStr">
        <is>
          <t>14.000,00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=HYPERLINK("https://www.leilaoonline.net/lote/detalhe/47059", "212")</f>
      </c>
      <c r="B69" s="4" t="s">
        <f>=HYPERLINK("https://www.leilaoonline.net/lote/detalhe/47059", "MOTOR MB 321 ESTACIONARIO COM CABINE ")</f>
      </c>
      <c r="C69" s="4" t="inlineStr">
        <is>
          <t>Vendido</t>
        </is>
      </c>
      <c r="D69" s="4" t="inlineStr">
        <is>
          <t>8</t>
        </is>
      </c>
      <c r="E69" s="5" t="inlineStr">
        <is>
          <t>2.200,00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=HYPERLINK("https://www.leilaoonline.net/lote/detalhe/47060", "213")</f>
      </c>
      <c r="B70" s="4" t="s">
        <f>=HYPERLINK("https://www.leilaoonline.net/lote/detalhe/47060", "BOMBA DE ÁGUA MARCA MARK, COM MOTOR YANNAR 1 CC, RPM 1700")</f>
      </c>
      <c r="C70" s="4" t="inlineStr">
        <is>
          <t>Não vendido</t>
        </is>
      </c>
      <c r="D70" s="4" t="inlineStr">
        <is>
          <t>4</t>
        </is>
      </c>
      <c r="E70" s="5" t="inlineStr">
        <is>
          <t>1.750,00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=HYPERLINK("https://www.leilaoonline.net/lote/detalhe/46533", "220")</f>
      </c>
      <c r="B71" s="4" t="s">
        <f>=HYPERLINK("https://www.leilaoonline.net/lote/detalhe/46533", "PLACA COMPACTADOR DE SOLO MARCA WACKER CV 170 COM MOTOR AGRALE")</f>
      </c>
      <c r="C71" s="4" t="inlineStr">
        <is>
          <t>Não vendido</t>
        </is>
      </c>
      <c r="D71" s="4" t="inlineStr">
        <is>
          <t>7</t>
        </is>
      </c>
      <c r="E71" s="5" t="inlineStr">
        <is>
          <t>1.100,00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=HYPERLINK("https://www.leilaoonline.net/lote/detalhe/46836", "221")</f>
      </c>
      <c r="B72" s="4" t="s">
        <f>=HYPERLINK("https://www.leilaoonline.net/lote/detalhe/46836", "PLACA COMPACTADOR DE SOLO MARCA WACKER CV 170 COM MOTOR AGRALE")</f>
      </c>
      <c r="C72" s="4" t="inlineStr">
        <is>
          <t>Não vendido</t>
        </is>
      </c>
      <c r="D72" s="4" t="inlineStr">
        <is>
          <t>7</t>
        </is>
      </c>
      <c r="E72" s="5" t="inlineStr">
        <is>
          <t>1.100,00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=HYPERLINK("https://www.leilaoonline.net/lote/detalhe/47468", "222")</f>
      </c>
      <c r="B73" s="4" t="s">
        <f>=HYPERLINK("https://www.leilaoonline.net/lote/detalhe/47468", "BROCA SDS BOSCH PARA FURAR CONCRETO - MEDIDAS 35 X 800 X 920 - NOVA NUNCA USADA")</f>
      </c>
      <c r="C73" s="4" t="inlineStr">
        <is>
          <t>Não vendido</t>
        </is>
      </c>
      <c r="D73" s="4" t="inlineStr">
        <is>
          <t>2</t>
        </is>
      </c>
      <c r="E73" s="5" t="inlineStr">
        <is>
          <t>200,00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=HYPERLINK("https://www.leilaoonline.net/lote/detalhe/46534", "223")</f>
      </c>
      <c r="B74" s="4" t="s">
        <f>=HYPERLINK("https://www.leilaoonline.net/lote/detalhe/46534", "ESTEIRA  TRANSPORTADORA DE CAVACO MARCA KFA")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100,00</t>
        </is>
      </c>
      <c r="F74" s="4" t="inlineStr">
        <is>
          <t>25.00</t>
        </is>
      </c>
    </row>
    <row collapsed="false" customFormat="false" customHeight="false" hidden="false" ht="12.1" outlineLevel="0" r="75">
      <c r="A75" s="5" t="s">
        <f>=HYPERLINK("https://www.leilaoonline.net/lote/detalhe/46527", "224")</f>
      </c>
      <c r="B75" s="4" t="s">
        <f>=HYPERLINK("https://www.leilaoonline.net/lote/detalhe/46527", " COMPRESSOR PARAFUSO TOTAL PACK 20 HP USADO NO ESTADO")</f>
      </c>
      <c r="C75" s="4" t="inlineStr">
        <is>
          <t>Não vendido</t>
        </is>
      </c>
      <c r="D75" s="4" t="inlineStr">
        <is>
          <t>23</t>
        </is>
      </c>
      <c r="E75" s="5" t="inlineStr">
        <is>
          <t>12.000,00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=HYPERLINK("https://www.leilaoonline.net/lote/detalhe/46538", "230")</f>
      </c>
      <c r="B76" s="4" t="s">
        <f>=HYPERLINK("https://www.leilaoonline.net/lote/detalhe/46538", "1 BAGAGEIRO - Rack/ Suporte Porta-escadas")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50,00</t>
        </is>
      </c>
      <c r="F76" s="4" t="inlineStr">
        <is>
          <t>25.00</t>
        </is>
      </c>
    </row>
    <row collapsed="false" customFormat="false" customHeight="false" hidden="false" ht="12.1" outlineLevel="0" r="77">
      <c r="A77" s="5" t="s">
        <f>=HYPERLINK("https://www.leilaoonline.net/lote/detalhe/46539", "231")</f>
      </c>
      <c r="B77" s="4" t="s">
        <f>=HYPERLINK("https://www.leilaoonline.net/lote/detalhe/46539", "1 BAGAGEIRO - Rack/ Suporte Porta-escadas")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50,00</t>
        </is>
      </c>
      <c r="F77" s="4" t="inlineStr">
        <is>
          <t>25.00</t>
        </is>
      </c>
    </row>
    <row collapsed="false" customFormat="false" customHeight="false" hidden="false" ht="12.1" outlineLevel="0" r="78">
      <c r="A78" s="5" t="s">
        <f>=HYPERLINK("https://www.leilaoonline.net/lote/detalhe/46540", "232")</f>
      </c>
      <c r="B78" s="4" t="s">
        <f>=HYPERLINK("https://www.leilaoonline.net/lote/detalhe/46540", "1 BAGAGEIRO - Rack/ Suporte Porta-escadas")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50,00</t>
        </is>
      </c>
      <c r="F78" s="4" t="inlineStr">
        <is>
          <t>25.00</t>
        </is>
      </c>
    </row>
    <row collapsed="false" customFormat="false" customHeight="false" hidden="false" ht="12.1" outlineLevel="0" r="79">
      <c r="A79" s="5" t="s">
        <f>=HYPERLINK("https://www.leilaoonline.net/lote/detalhe/46541", "233")</f>
      </c>
      <c r="B79" s="4" t="s">
        <f>=HYPERLINK("https://www.leilaoonline.net/lote/detalhe/46541", "10 BAGAGEIRO - Rack/ Suporte Porta-escadas")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500,00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=HYPERLINK("https://www.leilaoonline.net/lote/detalhe/46542", "234")</f>
      </c>
      <c r="B80" s="4" t="s">
        <f>=HYPERLINK("https://www.leilaoonline.net/lote/detalhe/46542", "10 BAGAGEIRO - Rack/ Suporte Porta-escadas")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500,00</t>
        </is>
      </c>
      <c r="F8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2026-06-17T23:25:52.00Z</dcterms:created>
  <dc:creator>Tellks Tecnologia</dc:creator>
  <cp:revision>0</cp:revision>
</cp:coreProperties>
</file>