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7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Compressores • Tornos • Plainas • Prensas • Torres • Moinho e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12/06/2020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=HYPERLINK("https://www.leilaoonline.net/lote/detalhe/51340", "001")</f>
      </c>
      <c r="B11" s="4" t="s">
        <f>=HYPERLINK("https://www.leilaoonline.net/lote/detalhe/51340", "ENCERADEIRA")</f>
      </c>
      <c r="C11" s="4" t="inlineStr">
        <is>
          <t>Não vendido</t>
        </is>
      </c>
      <c r="D11" s="4" t="inlineStr">
        <is>
          <t>2</t>
        </is>
      </c>
      <c r="E11" s="5" t="inlineStr">
        <is>
          <t>300,00</t>
        </is>
      </c>
      <c r="F11" s="4" t="inlineStr">
        <is>
          <t>50.00</t>
        </is>
      </c>
    </row>
    <row collapsed="false" customFormat="false" customHeight="false" hidden="false" ht="12.1" outlineLevel="0" r="12">
      <c r="A12" s="5" t="s">
        <f>=HYPERLINK("https://www.leilaoonline.net/lote/detalhe/51341", "002")</f>
      </c>
      <c r="B12" s="4" t="s">
        <f>=HYPERLINK("https://www.leilaoonline.net/lote/detalhe/51341", "02 ENCERADEIRAS")</f>
      </c>
      <c r="C12" s="4" t="inlineStr">
        <is>
          <t>Não vendido</t>
        </is>
      </c>
      <c r="D12" s="4" t="inlineStr">
        <is>
          <t>1</t>
        </is>
      </c>
      <c r="E12" s="5" t="inlineStr">
        <is>
          <t>550,00</t>
        </is>
      </c>
      <c r="F12" s="4" t="inlineStr">
        <is>
          <t>50.00</t>
        </is>
      </c>
    </row>
    <row collapsed="false" customFormat="false" customHeight="false" hidden="false" ht="12.1" outlineLevel="0" r="13">
      <c r="A13" s="5" t="s">
        <f>=HYPERLINK("https://www.leilaoonline.net/lote/detalhe/51343", "004")</f>
      </c>
      <c r="B13" s="4" t="s">
        <f>=HYPERLINK("https://www.leilaoonline.net/lote/detalhe/51343", "200 L DE ÓLEO Omala S2 G 100 NOVO (VENCIDO)")</f>
      </c>
      <c r="C13" s="4" t="inlineStr">
        <is>
          <t>Vendido</t>
        </is>
      </c>
      <c r="D13" s="4" t="inlineStr">
        <is>
          <t>19</t>
        </is>
      </c>
      <c r="E13" s="5" t="inlineStr">
        <is>
          <t>1.900,00</t>
        </is>
      </c>
      <c r="F13" s="4" t="inlineStr">
        <is>
          <t>50.00</t>
        </is>
      </c>
    </row>
    <row collapsed="false" customFormat="false" customHeight="false" hidden="false" ht="12.1" outlineLevel="0" r="14">
      <c r="A14" s="5" t="s">
        <f>=HYPERLINK("https://www.leilaoonline.net/lote/detalhe/51344", "005")</f>
      </c>
      <c r="B14" s="4" t="s">
        <f>=HYPERLINK("https://www.leilaoonline.net/lote/detalhe/51344", "200 L DE ÓLEO Omala S2 G 100 NOVO (VENCIDO)")</f>
      </c>
      <c r="C14" s="4" t="inlineStr">
        <is>
          <t>Não vendido</t>
        </is>
      </c>
      <c r="D14" s="4" t="inlineStr">
        <is>
          <t>19</t>
        </is>
      </c>
      <c r="E14" s="5" t="inlineStr">
        <is>
          <t>1.950,00</t>
        </is>
      </c>
      <c r="F14" s="4" t="inlineStr">
        <is>
          <t>50.00</t>
        </is>
      </c>
    </row>
    <row collapsed="false" customFormat="false" customHeight="false" hidden="false" ht="12.1" outlineLevel="0" r="15">
      <c r="A15" s="5" t="s">
        <f>=HYPERLINK("https://www.leilaoonline.net/lote/detalhe/51345", "006")</f>
      </c>
      <c r="B15" s="4" t="s">
        <f>=HYPERLINK("https://www.leilaoonline.net/lote/detalhe/51345", "200 L DE ÓLEO Omala S2 G 100 NOVO (VENCIDO)")</f>
      </c>
      <c r="C15" s="4" t="inlineStr">
        <is>
          <t>Não vendido</t>
        </is>
      </c>
      <c r="D15" s="4" t="inlineStr">
        <is>
          <t>17</t>
        </is>
      </c>
      <c r="E15" s="5" t="inlineStr">
        <is>
          <t>1.900,00</t>
        </is>
      </c>
      <c r="F15" s="4" t="inlineStr">
        <is>
          <t>50.00</t>
        </is>
      </c>
    </row>
    <row collapsed="false" customFormat="false" customHeight="false" hidden="false" ht="12.1" outlineLevel="0" r="16">
      <c r="A16" s="5" t="s">
        <f>=HYPERLINK("https://www.leilaoonline.net/lote/detalhe/51346", "007")</f>
      </c>
      <c r="B16" s="4" t="s">
        <f>=HYPERLINK("https://www.leilaoonline.net/lote/detalhe/51346", "32u - Óleo novo vencido Lubrax Unitractor (20L)")</f>
      </c>
      <c r="C16" s="4" t="inlineStr">
        <is>
          <t>Não vendido</t>
        </is>
      </c>
      <c r="D16" s="4" t="inlineStr">
        <is>
          <t>97</t>
        </is>
      </c>
      <c r="E16" s="5" t="inlineStr">
        <is>
          <t>5.000,00</t>
        </is>
      </c>
      <c r="F16" s="4" t="inlineStr">
        <is>
          <t>50.00</t>
        </is>
      </c>
    </row>
    <row collapsed="false" customFormat="false" customHeight="false" hidden="false" ht="12.1" outlineLevel="0" r="17">
      <c r="A17" s="5" t="s">
        <f>=HYPERLINK("https://www.leilaoonline.net/lote/detalhe/51347", "008")</f>
      </c>
      <c r="B17" s="4" t="s">
        <f>=HYPERLINK("https://www.leilaoonline.net/lote/detalhe/51347", "58 EXTINTORES DE INCÊNDIO")</f>
      </c>
      <c r="C17" s="4" t="inlineStr">
        <is>
          <t>Não vendido</t>
        </is>
      </c>
      <c r="D17" s="4" t="inlineStr">
        <is>
          <t>1</t>
        </is>
      </c>
      <c r="E17" s="5" t="inlineStr">
        <is>
          <t>100,00</t>
        </is>
      </c>
      <c r="F17" s="4" t="inlineStr">
        <is>
          <t>50.00</t>
        </is>
      </c>
    </row>
    <row collapsed="false" customFormat="false" customHeight="false" hidden="false" ht="12.1" outlineLevel="0" r="18">
      <c r="A18" s="5" t="s">
        <f>=HYPERLINK("https://www.leilaoonline.net/lote/detalhe/49504", "009")</f>
      </c>
      <c r="B18" s="4" t="s">
        <f>=HYPERLINK("https://www.leilaoonline.net/lote/detalhe/49504", " TORNO REVOLVER XERVITT")</f>
      </c>
      <c r="C18" s="4" t="inlineStr">
        <is>
          <t>Vendido</t>
        </is>
      </c>
      <c r="D18" s="4" t="inlineStr">
        <is>
          <t>18</t>
        </is>
      </c>
      <c r="E18" s="5" t="inlineStr">
        <is>
          <t>2.050,00</t>
        </is>
      </c>
      <c r="F18" s="4" t="inlineStr">
        <is>
          <t>100.00</t>
        </is>
      </c>
    </row>
    <row collapsed="false" customFormat="false" customHeight="false" hidden="false" ht="12.1" outlineLevel="0" r="19">
      <c r="A19" s="5" t="s">
        <f>=HYPERLINK("https://www.leilaoonline.net/lote/detalhe/49540", "010")</f>
      </c>
      <c r="B19" s="4" t="s">
        <f>=HYPERLINK("https://www.leilaoonline.net/lote/detalhe/49540", " BOMBA DE VÁCUO ROOTS UNIVERSAL BLOWER")</f>
      </c>
      <c r="C19" s="4" t="inlineStr">
        <is>
          <t>Não vendido</t>
        </is>
      </c>
      <c r="D19" s="4" t="inlineStr">
        <is>
          <t>1</t>
        </is>
      </c>
      <c r="E19" s="5" t="inlineStr">
        <is>
          <t>2.400,00</t>
        </is>
      </c>
      <c r="F19" s="4" t="inlineStr">
        <is>
          <t>100.00</t>
        </is>
      </c>
    </row>
    <row collapsed="false" customFormat="false" customHeight="false" hidden="false" ht="12.1" outlineLevel="0" r="20">
      <c r="A20" s="5" t="s">
        <f>=HYPERLINK("https://www.leilaoonline.net/lote/detalhe/49548", "011")</f>
      </c>
      <c r="B20" s="4" t="s">
        <f>=HYPERLINK("https://www.leilaoonline.net/lote/detalhe/49548", " SERRA DE FITA COM SOLDADOR ME")</f>
      </c>
      <c r="C20" s="4" t="inlineStr">
        <is>
          <t>Não vendido</t>
        </is>
      </c>
      <c r="D20" s="4" t="inlineStr">
        <is>
          <t>24</t>
        </is>
      </c>
      <c r="E20" s="5" t="inlineStr">
        <is>
          <t>3.800,00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=HYPERLINK("https://www.leilaoonline.net/lote/detalhe/51290", "012")</f>
      </c>
      <c r="B21" s="4" t="s">
        <f>=HYPERLINK("https://www.leilaoonline.net/lote/detalhe/51290", "BOTE INFLÁVEL COM MOTOR 50 HP - COMPRIMENTO 4,50 M - ANO 2012 - MATERIAL CONSTRUÇÃO DO CASCO: FIBRA DE VIDRO - CARRETINHA INCLUSA")</f>
      </c>
      <c r="C21" s="4" t="inlineStr">
        <is>
          <t>Não vendido</t>
        </is>
      </c>
      <c r="D21" s="4" t="inlineStr">
        <is>
          <t>16</t>
        </is>
      </c>
      <c r="E21" s="5" t="inlineStr">
        <is>
          <t>8.750,00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=HYPERLINK("https://www.leilaoonline.net/lote/detalhe/49539", "012")</f>
      </c>
      <c r="B22" s="4" t="s">
        <f>=HYPERLINK("https://www.leilaoonline.net/lote/detalhe/49539", " SERRA DE FITA COM SOLDADOR ETT")</f>
      </c>
      <c r="C22" s="4" t="inlineStr">
        <is>
          <t>Vendido</t>
        </is>
      </c>
      <c r="D22" s="4" t="inlineStr">
        <is>
          <t>19</t>
        </is>
      </c>
      <c r="E22" s="5" t="inlineStr">
        <is>
          <t>3.500,00</t>
        </is>
      </c>
      <c r="F22" s="4" t="inlineStr">
        <is>
          <t>100.00</t>
        </is>
      </c>
    </row>
    <row collapsed="false" customFormat="false" customHeight="false" hidden="false" ht="12.1" outlineLevel="0" r="23">
      <c r="A23" s="5" t="s">
        <f>=HYPERLINK("https://www.leilaoonline.net/lote/detalhe/51291", "013")</f>
      </c>
      <c r="B23" s="4" t="s">
        <f>=HYPERLINK("https://www.leilaoonline.net/lote/detalhe/51291", "LANCHA ANO 1995 MOTOR 135 HP - COMPRIMENTO TOTAL: 6,45 M - CARRETINHA INCLUSA")</f>
      </c>
      <c r="C23" s="4" t="inlineStr">
        <is>
          <t>Não vendido</t>
        </is>
      </c>
      <c r="D23" s="4" t="inlineStr">
        <is>
          <t>19</t>
        </is>
      </c>
      <c r="E23" s="5" t="inlineStr">
        <is>
          <t>15.000,00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=HYPERLINK("https://www.leilaoonline.net/lote/detalhe/49544", "014")</f>
      </c>
      <c r="B24" s="4" t="s">
        <f>=HYPERLINK("https://www.leilaoonline.net/lote/detalhe/49544", " TORNO AUTOMÁTICO TRAUB A15 COM ALIMENTADOR")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4.500,00</t>
        </is>
      </c>
      <c r="F24" s="4" t="inlineStr">
        <is>
          <t>100.00</t>
        </is>
      </c>
    </row>
    <row collapsed="false" customFormat="false" customHeight="false" hidden="false" ht="12.1" outlineLevel="0" r="25">
      <c r="A25" s="5" t="s">
        <f>=HYPERLINK("https://www.leilaoonline.net/lote/detalhe/49538", "015")</f>
      </c>
      <c r="B25" s="4" t="s">
        <f>=HYPERLINK("https://www.leilaoonline.net/lote/detalhe/49538", " TORNO PROMECA IM 500 2000X600MM")</f>
      </c>
      <c r="C25" s="4" t="inlineStr">
        <is>
          <t>Não vendido</t>
        </is>
      </c>
      <c r="D25" s="4" t="inlineStr">
        <is>
          <t>37</t>
        </is>
      </c>
      <c r="E25" s="5" t="inlineStr">
        <is>
          <t>15.100,00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=HYPERLINK("https://www.leilaoonline.net/lote/detalhe/49541", "016")</f>
      </c>
      <c r="B26" s="4" t="s">
        <f>=HYPERLINK("https://www.leilaoonline.net/lote/detalhe/49541", " PLAINA ZOCCA 600MM - CÓD. 564")</f>
      </c>
      <c r="C26" s="4" t="inlineStr">
        <is>
          <t>Não vendido</t>
        </is>
      </c>
      <c r="D26" s="4" t="inlineStr">
        <is>
          <t>28</t>
        </is>
      </c>
      <c r="E26" s="5" t="inlineStr">
        <is>
          <t>3.900,00</t>
        </is>
      </c>
      <c r="F26" s="4" t="inlineStr">
        <is>
          <t>50.00</t>
        </is>
      </c>
    </row>
    <row collapsed="false" customFormat="false" customHeight="false" hidden="false" ht="12.1" outlineLevel="0" r="27">
      <c r="A27" s="5" t="s">
        <f>=HYPERLINK("https://www.leilaoonline.net/lote/detalhe/49515", "017")</f>
      </c>
      <c r="B27" s="4" t="s">
        <f>=HYPERLINK("https://www.leilaoonline.net/lote/detalhe/49515", " REATOR AÇO INOX 750 LITROS MISTURADOR ENCAMISADO")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5.400,00</t>
        </is>
      </c>
      <c r="F27" s="4" t="inlineStr">
        <is>
          <t>100.00</t>
        </is>
      </c>
    </row>
    <row collapsed="false" customFormat="false" customHeight="false" hidden="false" ht="12.1" outlineLevel="0" r="28">
      <c r="A28" s="5" t="s">
        <f>=HYPERLINK("https://www.leilaoonline.net/lote/detalhe/49525", "019")</f>
      </c>
      <c r="B28" s="4" t="s">
        <f>=HYPERLINK("https://www.leilaoonline.net/lote/detalhe/49525", " TANQUE RESERVATÓRIO ÁGUA FIBRA DE VIDRO 20 MIL LITROS")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2.400,00</t>
        </is>
      </c>
      <c r="F28" s="4" t="inlineStr">
        <is>
          <t>100.00</t>
        </is>
      </c>
    </row>
    <row collapsed="false" customFormat="false" customHeight="false" hidden="false" ht="12.1" outlineLevel="0" r="29">
      <c r="A29" s="5" t="s">
        <f>=HYPERLINK("https://www.leilaoonline.net/lote/detalhe/49536", "021")</f>
      </c>
      <c r="B29" s="4" t="s">
        <f>=HYPERLINK("https://www.leilaoonline.net/lote/detalhe/49536", " CHILLER MECALOR 75000 KCAL")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5.400,00</t>
        </is>
      </c>
      <c r="F29" s="4" t="inlineStr">
        <is>
          <t>100.00</t>
        </is>
      </c>
    </row>
    <row collapsed="false" customFormat="false" customHeight="false" hidden="false" ht="12.1" outlineLevel="0" r="30">
      <c r="A30" s="5" t="s">
        <f>=HYPERLINK("https://www.leilaoonline.net/lote/detalhe/49547", "022")</f>
      </c>
      <c r="B30" s="4" t="s">
        <f>=HYPERLINK("https://www.leilaoonline.net/lote/detalhe/49547", " MOINHO MARTELO FLOCADOR")</f>
      </c>
      <c r="C30" s="4" t="inlineStr">
        <is>
          <t>Vendido</t>
        </is>
      </c>
      <c r="D30" s="4" t="inlineStr">
        <is>
          <t>1</t>
        </is>
      </c>
      <c r="E30" s="5" t="inlineStr">
        <is>
          <t>600,00</t>
        </is>
      </c>
      <c r="F30" s="4" t="inlineStr">
        <is>
          <t>100.00</t>
        </is>
      </c>
    </row>
    <row collapsed="false" customFormat="false" customHeight="false" hidden="false" ht="12.1" outlineLevel="0" r="31">
      <c r="A31" s="5" t="s">
        <f>=HYPERLINK("https://www.leilaoonline.net/lote/detalhe/49517", "025")</f>
      </c>
      <c r="B31" s="4" t="s">
        <f>=HYPERLINK("https://www.leilaoonline.net/lote/detalhe/49517", " TROCADOR DE CALOR DE INOX")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1.350,00</t>
        </is>
      </c>
      <c r="F31" s="4" t="inlineStr">
        <is>
          <t>100.00</t>
        </is>
      </c>
    </row>
    <row collapsed="false" customFormat="false" customHeight="false" hidden="false" ht="12.1" outlineLevel="0" r="32">
      <c r="A32" s="5" t="s">
        <f>=HYPERLINK("https://www.leilaoonline.net/lote/detalhe/49507", "027")</f>
      </c>
      <c r="B32" s="4" t="s">
        <f>=HYPERLINK("https://www.leilaoonline.net/lote/detalhe/49507", " CORTADEIRA DE PISO")</f>
      </c>
      <c r="C32" s="4" t="inlineStr">
        <is>
          <t>Não vendido</t>
        </is>
      </c>
      <c r="D32" s="4" t="inlineStr">
        <is>
          <t>8</t>
        </is>
      </c>
      <c r="E32" s="5" t="inlineStr">
        <is>
          <t>1.050,00</t>
        </is>
      </c>
      <c r="F32" s="4" t="inlineStr">
        <is>
          <t>100.00</t>
        </is>
      </c>
    </row>
    <row collapsed="false" customFormat="false" customHeight="false" hidden="false" ht="12.1" outlineLevel="0" r="33">
      <c r="A33" s="5" t="s">
        <f>=HYPERLINK("https://www.leilaoonline.net/lote/detalhe/49534", "028")</f>
      </c>
      <c r="B33" s="4" t="s">
        <f>=HYPERLINK("https://www.leilaoonline.net/lote/detalhe/49534", " MISTURADOR PARA RESINA OU COLA 30CV")</f>
      </c>
      <c r="C33" s="4" t="inlineStr">
        <is>
          <t>Não vendido</t>
        </is>
      </c>
      <c r="D33" s="4" t="inlineStr">
        <is>
          <t>9</t>
        </is>
      </c>
      <c r="E33" s="5" t="inlineStr">
        <is>
          <t>2.150,00</t>
        </is>
      </c>
      <c r="F33" s="4" t="inlineStr">
        <is>
          <t>100.00</t>
        </is>
      </c>
    </row>
    <row collapsed="false" customFormat="false" customHeight="false" hidden="false" ht="12.1" outlineLevel="0" r="34">
      <c r="A34" s="5" t="s">
        <f>=HYPERLINK("https://www.leilaoonline.net/lote/detalhe/49549", "029")</f>
      </c>
      <c r="B34" s="4" t="s">
        <f>=HYPERLINK("https://www.leilaoonline.net/lote/detalhe/49549", " TORRE DE RESFRIAMENTO ALPINA")</f>
      </c>
      <c r="C34" s="4" t="inlineStr">
        <is>
          <t>Não vendido</t>
        </is>
      </c>
      <c r="D34" s="4" t="inlineStr">
        <is>
          <t>1</t>
        </is>
      </c>
      <c r="E34" s="5" t="inlineStr">
        <is>
          <t>1.050,00</t>
        </is>
      </c>
      <c r="F34" s="4" t="inlineStr">
        <is>
          <t>50.00</t>
        </is>
      </c>
    </row>
    <row collapsed="false" customFormat="false" customHeight="false" hidden="false" ht="12.1" outlineLevel="0" r="35">
      <c r="A35" s="5" t="s">
        <f>=HYPERLINK("https://www.leilaoonline.net/lote/detalhe/49546", "035")</f>
      </c>
      <c r="B35" s="4" t="s">
        <f>=HYPERLINK("https://www.leilaoonline.net/lote/detalhe/49546", " PRENSA HIDRÁULICA 40 TONELADA")</f>
      </c>
      <c r="C35" s="4" t="inlineStr">
        <is>
          <t>Não vendido</t>
        </is>
      </c>
      <c r="D35" s="4" t="inlineStr">
        <is>
          <t>9</t>
        </is>
      </c>
      <c r="E35" s="5" t="inlineStr">
        <is>
          <t>5.100,00</t>
        </is>
      </c>
      <c r="F35" s="4" t="inlineStr">
        <is>
          <t>100.00</t>
        </is>
      </c>
    </row>
    <row collapsed="false" customFormat="false" customHeight="false" hidden="false" ht="12.1" outlineLevel="0" r="36">
      <c r="A36" s="5" t="s">
        <f>=HYPERLINK("https://www.leilaoonline.net/lote/detalhe/49523", "036")</f>
      </c>
      <c r="B36" s="4" t="s">
        <f>=HYPERLINK("https://www.leilaoonline.net/lote/detalhe/49523", " TANQUE RESERVATÓRIO EM AÇO INÓX 316 CAPACIDADE 1000 LITROS")</f>
      </c>
      <c r="C36" s="4" t="inlineStr">
        <is>
          <t>Não vendido</t>
        </is>
      </c>
      <c r="D36" s="4" t="inlineStr">
        <is>
          <t>7</t>
        </is>
      </c>
      <c r="E36" s="5" t="inlineStr">
        <is>
          <t>1.000,00</t>
        </is>
      </c>
      <c r="F36" s="4" t="inlineStr">
        <is>
          <t>100.00</t>
        </is>
      </c>
    </row>
    <row collapsed="false" customFormat="false" customHeight="false" hidden="false" ht="12.1" outlineLevel="0" r="37">
      <c r="A37" s="5" t="s">
        <f>=HYPERLINK("https://www.leilaoonline.net/lote/detalhe/49537", "037")</f>
      </c>
      <c r="B37" s="4" t="s">
        <f>=HYPERLINK("https://www.leilaoonline.net/lote/detalhe/49537", " LAMINADOR BONFANTI CERAMICA TIJOLO VERMELHO BAIANO")</f>
      </c>
      <c r="C37" s="4" t="inlineStr">
        <is>
          <t>Não vendido</t>
        </is>
      </c>
      <c r="D37" s="4" t="inlineStr">
        <is>
          <t>1</t>
        </is>
      </c>
      <c r="E37" s="5" t="inlineStr">
        <is>
          <t>10.500,00</t>
        </is>
      </c>
      <c r="F37" s="4" t="inlineStr">
        <is>
          <t>100.00</t>
        </is>
      </c>
    </row>
    <row collapsed="false" customFormat="false" customHeight="false" hidden="false" ht="12.1" outlineLevel="0" r="38">
      <c r="A38" s="5" t="s">
        <f>=HYPERLINK("https://www.leilaoonline.net/lote/detalhe/49543", "039")</f>
      </c>
      <c r="B38" s="4" t="s">
        <f>=HYPERLINK("https://www.leilaoonline.net/lote/detalhe/49543", " MOTOR SCANIA 110 COM CÂMBIO")</f>
      </c>
      <c r="C38" s="4" t="inlineStr">
        <is>
          <t>Não vendido</t>
        </is>
      </c>
      <c r="D38" s="4" t="inlineStr">
        <is>
          <t>32</t>
        </is>
      </c>
      <c r="E38" s="5" t="inlineStr">
        <is>
          <t>6.700,00</t>
        </is>
      </c>
      <c r="F38" s="4" t="inlineStr">
        <is>
          <t>100.00</t>
        </is>
      </c>
    </row>
    <row collapsed="false" customFormat="false" customHeight="false" hidden="false" ht="12.1" outlineLevel="0" r="39">
      <c r="A39" s="5" t="s">
        <f>=HYPERLINK("https://www.leilaoonline.net/lote/detalhe/49533", "040")</f>
      </c>
      <c r="B39" s="4" t="s">
        <f>=HYPERLINK("https://www.leilaoonline.net/lote/detalhe/49533", " COMPRESSOR SABROE CMO 16")</f>
      </c>
      <c r="C39" s="4" t="inlineStr">
        <is>
          <t>Não vendido</t>
        </is>
      </c>
      <c r="D39" s="4" t="inlineStr">
        <is>
          <t>2</t>
        </is>
      </c>
      <c r="E39" s="5" t="inlineStr">
        <is>
          <t>1.300,00</t>
        </is>
      </c>
      <c r="F39" s="4" t="inlineStr">
        <is>
          <t>100.00</t>
        </is>
      </c>
    </row>
    <row collapsed="false" customFormat="false" customHeight="false" hidden="false" ht="12.1" outlineLevel="0" r="40">
      <c r="A40" s="5" t="s">
        <f>=HYPERLINK("https://www.leilaoonline.net/lote/detalhe/49532", "041")</f>
      </c>
      <c r="B40" s="4" t="s">
        <f>=HYPERLINK("https://www.leilaoonline.net/lote/detalhe/49532", " GELADEIRA APX. 15000 KCAL")</f>
      </c>
      <c r="C40" s="4" t="inlineStr">
        <is>
          <t>Não vendido</t>
        </is>
      </c>
      <c r="D40" s="4" t="inlineStr">
        <is>
          <t>1</t>
        </is>
      </c>
      <c r="E40" s="5" t="inlineStr">
        <is>
          <t>3.000,00</t>
        </is>
      </c>
      <c r="F40" s="4" t="inlineStr">
        <is>
          <t>100.00</t>
        </is>
      </c>
    </row>
    <row collapsed="false" customFormat="false" customHeight="false" hidden="false" ht="12.1" outlineLevel="0" r="41">
      <c r="A41" s="5" t="s">
        <f>=HYPERLINK("https://www.leilaoonline.net/lote/detalhe/49531", "042")</f>
      </c>
      <c r="B41" s="4" t="s">
        <f>=HYPERLINK("https://www.leilaoonline.net/lote/detalhe/49531", " MÁQUINA DESCASCA CABO")</f>
      </c>
      <c r="C41" s="4" t="inlineStr">
        <is>
          <t>Não vendido</t>
        </is>
      </c>
      <c r="D41" s="4" t="inlineStr">
        <is>
          <t>13</t>
        </is>
      </c>
      <c r="E41" s="5" t="inlineStr">
        <is>
          <t>4.400,00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=HYPERLINK("https://www.leilaoonline.net/lote/detalhe/49542", "047")</f>
      </c>
      <c r="B42" s="4" t="s">
        <f>=HYPERLINK("https://www.leilaoonline.net/lote/detalhe/49542", " TERMOREGULADOR VULCANIC ANO 1994")</f>
      </c>
      <c r="C42" s="4" t="inlineStr">
        <is>
          <t>Não vendido</t>
        </is>
      </c>
      <c r="D42" s="4" t="inlineStr">
        <is>
          <t>8</t>
        </is>
      </c>
      <c r="E42" s="5" t="inlineStr">
        <is>
          <t>3.000,00</t>
        </is>
      </c>
      <c r="F42" s="4" t="inlineStr">
        <is>
          <t>100.00</t>
        </is>
      </c>
    </row>
    <row collapsed="false" customFormat="false" customHeight="false" hidden="false" ht="12.1" outlineLevel="0" r="43">
      <c r="A43" s="5" t="s">
        <f>=HYPERLINK("https://www.leilaoonline.net/lote/detalhe/49529", "048")</f>
      </c>
      <c r="B43" s="4" t="s">
        <f>=HYPERLINK("https://www.leilaoonline.net/lote/detalhe/49529", " ELETROÍMÃ ITALINDUSTRIA")</f>
      </c>
      <c r="C43" s="4" t="inlineStr">
        <is>
          <t>Não vendido</t>
        </is>
      </c>
      <c r="D43" s="4" t="inlineStr">
        <is>
          <t>4</t>
        </is>
      </c>
      <c r="E43" s="5" t="inlineStr">
        <is>
          <t>4.300,00</t>
        </is>
      </c>
      <c r="F43" s="4" t="inlineStr">
        <is>
          <t>100.00</t>
        </is>
      </c>
    </row>
    <row collapsed="false" customFormat="false" customHeight="false" hidden="false" ht="12.1" outlineLevel="0" r="44">
      <c r="A44" s="5" t="s">
        <f>=HYPERLINK("https://www.leilaoonline.net/lote/detalhe/49524", "049")</f>
      </c>
      <c r="B44" s="4" t="s">
        <f>=HYPERLINK("https://www.leilaoonline.net/lote/detalhe/49524", " ELETROÍMÃ")</f>
      </c>
      <c r="C44" s="4" t="inlineStr">
        <is>
          <t>Não vendido</t>
        </is>
      </c>
      <c r="D44" s="4" t="inlineStr">
        <is>
          <t>9</t>
        </is>
      </c>
      <c r="E44" s="5" t="inlineStr">
        <is>
          <t>6.100,00</t>
        </is>
      </c>
      <c r="F44" s="4" t="inlineStr">
        <is>
          <t>100.00</t>
        </is>
      </c>
    </row>
    <row collapsed="false" customFormat="false" customHeight="false" hidden="false" ht="12.1" outlineLevel="0" r="45">
      <c r="A45" s="5" t="s">
        <f>=HYPERLINK("https://www.leilaoonline.net/lote/detalhe/49535", "052")</f>
      </c>
      <c r="B45" s="4" t="s">
        <f>=HYPERLINK("https://www.leilaoonline.net/lote/detalhe/49535", " BRITADOR DE GELO SEIKAN ENGENHARIA")</f>
      </c>
      <c r="C45" s="4" t="inlineStr">
        <is>
          <t>Não vendido</t>
        </is>
      </c>
      <c r="D45" s="4" t="inlineStr">
        <is>
          <t>1</t>
        </is>
      </c>
      <c r="E45" s="5" t="inlineStr">
        <is>
          <t>1.500,00</t>
        </is>
      </c>
      <c r="F45" s="4" t="inlineStr">
        <is>
          <t>100.00</t>
        </is>
      </c>
    </row>
    <row collapsed="false" customFormat="false" customHeight="false" hidden="false" ht="12.1" outlineLevel="0" r="46">
      <c r="A46" s="5" t="s">
        <f>=HYPERLINK("https://www.leilaoonline.net/lote/detalhe/49528", "054")</f>
      </c>
      <c r="B46" s="4" t="s">
        <f>=HYPERLINK("https://www.leilaoonline.net/lote/detalhe/49528", " COMPRESSOR PARAFUSO ATLAS COPCO GA 507")</f>
      </c>
      <c r="C46" s="4" t="inlineStr">
        <is>
          <t>Não vendido</t>
        </is>
      </c>
      <c r="D46" s="4" t="inlineStr">
        <is>
          <t>2</t>
        </is>
      </c>
      <c r="E46" s="5" t="inlineStr">
        <is>
          <t>3.700,00</t>
        </is>
      </c>
      <c r="F46" s="4" t="inlineStr">
        <is>
          <t>100.00</t>
        </is>
      </c>
    </row>
    <row collapsed="false" customFormat="false" customHeight="false" hidden="false" ht="12.1" outlineLevel="0" r="47">
      <c r="A47" s="5" t="s">
        <f>=HYPERLINK("https://www.leilaoonline.net/lote/detalhe/49530", "056")</f>
      </c>
      <c r="B47" s="4" t="s">
        <f>=HYPERLINK("https://www.leilaoonline.net/lote/detalhe/49530", " EXTRUSORA BORGMAR 90MM")</f>
      </c>
      <c r="C47" s="4" t="inlineStr">
        <is>
          <t>Não vendido</t>
        </is>
      </c>
      <c r="D47" s="4" t="inlineStr">
        <is>
          <t>7</t>
        </is>
      </c>
      <c r="E47" s="5" t="inlineStr">
        <is>
          <t>7.000,00</t>
        </is>
      </c>
      <c r="F47" s="4" t="inlineStr">
        <is>
          <t>100.00</t>
        </is>
      </c>
    </row>
    <row collapsed="false" customFormat="false" customHeight="false" hidden="false" ht="12.1" outlineLevel="0" r="48">
      <c r="A48" s="5" t="s">
        <f>=HYPERLINK("https://www.leilaoonline.net/lote/detalhe/49505", "057")</f>
      </c>
      <c r="B48" s="4" t="s">
        <f>=HYPERLINK("https://www.leilaoonline.net/lote/detalhe/49505", " CABEÇOTE DE ESPALMADEIRA FACA SOBRE CILINDRO")</f>
      </c>
      <c r="C48" s="4" t="inlineStr">
        <is>
          <t>Não vendido</t>
        </is>
      </c>
      <c r="D48" s="4" t="inlineStr">
        <is>
          <t>1</t>
        </is>
      </c>
      <c r="E48" s="5" t="inlineStr">
        <is>
          <t>1.500,00</t>
        </is>
      </c>
      <c r="F48" s="4" t="inlineStr">
        <is>
          <t>100.00</t>
        </is>
      </c>
    </row>
    <row collapsed="false" customFormat="false" customHeight="false" hidden="false" ht="12.1" outlineLevel="0" r="49">
      <c r="A49" s="5" t="s">
        <f>=HYPERLINK("https://www.leilaoonline.net/lote/detalhe/49513", "058")</f>
      </c>
      <c r="B49" s="4" t="s">
        <f>=HYPERLINK("https://www.leilaoonline.net/lote/detalhe/49513", "  COMPRESSOR PARAFUSO ATLAS COPCO GA-307 50 HP 10 BAR")</f>
      </c>
      <c r="C49" s="4" t="inlineStr">
        <is>
          <t>Não vendido</t>
        </is>
      </c>
      <c r="D49" s="4" t="inlineStr">
        <is>
          <t>2</t>
        </is>
      </c>
      <c r="E49" s="5" t="inlineStr">
        <is>
          <t>4.600,00</t>
        </is>
      </c>
      <c r="F49" s="4" t="inlineStr">
        <is>
          <t>100.00</t>
        </is>
      </c>
    </row>
    <row collapsed="false" customFormat="false" customHeight="false" hidden="false" ht="12.1" outlineLevel="0" r="50">
      <c r="A50" s="5" t="s">
        <f>=HYPERLINK("https://www.leilaoonline.net/lote/detalhe/49555", "059")</f>
      </c>
      <c r="B50" s="4" t="s">
        <f>=HYPERLINK("https://www.leilaoonline.net/lote/detalhe/49555", " DRYCOOLER MECALOR 200 MODULAR")</f>
      </c>
      <c r="C50" s="4" t="inlineStr">
        <is>
          <t>Não vendido</t>
        </is>
      </c>
      <c r="D50" s="4" t="inlineStr">
        <is>
          <t>4</t>
        </is>
      </c>
      <c r="E50" s="5" t="inlineStr">
        <is>
          <t>1.800,00</t>
        </is>
      </c>
      <c r="F50" s="4" t="inlineStr">
        <is>
          <t>100.00</t>
        </is>
      </c>
    </row>
    <row collapsed="false" customFormat="false" customHeight="false" hidden="false" ht="12.1" outlineLevel="0" r="51">
      <c r="A51" s="5" t="s">
        <f>=HYPERLINK("https://www.leilaoonline.net/lote/detalhe/49519", "060")</f>
      </c>
      <c r="B51" s="4" t="s">
        <f>=HYPERLINK("https://www.leilaoonline.net/lote/detalhe/49519", " MOINHO MARTELO TIGRE")</f>
      </c>
      <c r="C51" s="4" t="inlineStr">
        <is>
          <t>Não vendido</t>
        </is>
      </c>
      <c r="D51" s="4" t="inlineStr">
        <is>
          <t>1</t>
        </is>
      </c>
      <c r="E51" s="5" t="inlineStr">
        <is>
          <t>4.500,00</t>
        </is>
      </c>
      <c r="F51" s="4" t="inlineStr">
        <is>
          <t>100.00</t>
        </is>
      </c>
    </row>
    <row collapsed="false" customFormat="false" customHeight="false" hidden="false" ht="12.1" outlineLevel="0" r="52">
      <c r="A52" s="5" t="s">
        <f>=HYPERLINK("https://www.leilaoonline.net/lote/detalhe/49509", "061")</f>
      </c>
      <c r="B52" s="4" t="s">
        <f>=HYPERLINK("https://www.leilaoonline.net/lote/detalhe/49509", " FILTRO DE AREIA")</f>
      </c>
      <c r="C52" s="4" t="inlineStr">
        <is>
          <t>Não vendido</t>
        </is>
      </c>
      <c r="D52" s="4" t="inlineStr">
        <is>
          <t>1</t>
        </is>
      </c>
      <c r="E52" s="5" t="inlineStr">
        <is>
          <t>1.200,00</t>
        </is>
      </c>
      <c r="F52" s="4" t="inlineStr">
        <is>
          <t>100.00</t>
        </is>
      </c>
    </row>
    <row collapsed="false" customFormat="false" customHeight="false" hidden="false" ht="12.1" outlineLevel="0" r="53">
      <c r="A53" s="5" t="s">
        <f>=HYPERLINK("https://www.leilaoonline.net/lote/detalhe/49511", "064")</f>
      </c>
      <c r="B53" s="4" t="s">
        <f>=HYPERLINK("https://www.leilaoonline.net/lote/detalhe/49511", " MISTURADOR DE PÓ")</f>
      </c>
      <c r="C53" s="4" t="inlineStr">
        <is>
          <t>Vendido</t>
        </is>
      </c>
      <c r="D53" s="4" t="inlineStr">
        <is>
          <t>16</t>
        </is>
      </c>
      <c r="E53" s="5" t="inlineStr">
        <is>
          <t>2.100,00</t>
        </is>
      </c>
      <c r="F53" s="4" t="inlineStr">
        <is>
          <t>100.00</t>
        </is>
      </c>
    </row>
    <row collapsed="false" customFormat="false" customHeight="false" hidden="false" ht="12.1" outlineLevel="0" r="54">
      <c r="A54" s="5" t="s">
        <f>=HYPERLINK("https://www.leilaoonline.net/lote/detalhe/49506", "065")</f>
      </c>
      <c r="B54" s="4" t="s">
        <f>=HYPERLINK("https://www.leilaoonline.net/lote/detalhe/49506", " CILINDRO MISTURADOR BORRACHA BONITO 700 X 300 MM")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12.000,00</t>
        </is>
      </c>
      <c r="F54" s="4" t="inlineStr">
        <is>
          <t>100.00</t>
        </is>
      </c>
    </row>
    <row collapsed="false" customFormat="false" customHeight="false" hidden="false" ht="12.1" outlineLevel="0" r="55">
      <c r="A55" s="5" t="s">
        <f>=HYPERLINK("https://www.leilaoonline.net/lote/detalhe/49526", "066")</f>
      </c>
      <c r="B55" s="4" t="s">
        <f>=HYPERLINK("https://www.leilaoonline.net/lote/detalhe/49526", " EXTRUSORA BORRACHA BUZULUK")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4.800,00</t>
        </is>
      </c>
      <c r="F55" s="4" t="inlineStr">
        <is>
          <t>100.00</t>
        </is>
      </c>
    </row>
    <row collapsed="false" customFormat="false" customHeight="false" hidden="false" ht="12.1" outlineLevel="0" r="56">
      <c r="A56" s="5" t="s">
        <f>=HYPERLINK("https://www.leilaoonline.net/lote/detalhe/49522", "067")</f>
      </c>
      <c r="B56" s="4" t="s">
        <f>=HYPERLINK("https://www.leilaoonline.net/lote/detalhe/49522", " PRENSA HIDRÁULICA VULCANIZADORA BORRACHA PISTÃO 400 X 400 MM")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8.400,00</t>
        </is>
      </c>
      <c r="F56" s="4" t="inlineStr">
        <is>
          <t>100.00</t>
        </is>
      </c>
    </row>
    <row collapsed="false" customFormat="false" customHeight="false" hidden="false" ht="12.1" outlineLevel="0" r="57">
      <c r="A57" s="5" t="s">
        <f>=HYPERLINK("https://www.leilaoonline.net/lote/detalhe/49521", "069")</f>
      </c>
      <c r="B57" s="4" t="s">
        <f>=HYPERLINK("https://www.leilaoonline.net/lote/detalhe/49521", " TORNO IMOR")</f>
      </c>
      <c r="C57" s="4" t="inlineStr">
        <is>
          <t>Vendido</t>
        </is>
      </c>
      <c r="D57" s="4" t="inlineStr">
        <is>
          <t>9</t>
        </is>
      </c>
      <c r="E57" s="5" t="inlineStr">
        <is>
          <t>4.000,00</t>
        </is>
      </c>
      <c r="F57" s="4" t="inlineStr">
        <is>
          <t>100.00</t>
        </is>
      </c>
    </row>
    <row collapsed="false" customFormat="false" customHeight="false" hidden="false" ht="12.1" outlineLevel="0" r="58">
      <c r="A58" s="5" t="s">
        <f>=HYPERLINK("https://www.leilaoonline.net/lote/detalhe/49514", "070")</f>
      </c>
      <c r="B58" s="4" t="s">
        <f>=HYPERLINK("https://www.leilaoonline.net/lote/detalhe/49514", " JATO DE GRANALHA ROTOJATO")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7.500,00</t>
        </is>
      </c>
      <c r="F58" s="4" t="inlineStr">
        <is>
          <t>100.00</t>
        </is>
      </c>
    </row>
    <row collapsed="false" customFormat="false" customHeight="false" hidden="false" ht="12.1" outlineLevel="0" r="59">
      <c r="A59" s="5" t="s">
        <f>=HYPERLINK("https://www.leilaoonline.net/lote/detalhe/49527", "071")</f>
      </c>
      <c r="B59" s="4" t="s">
        <f>=HYPERLINK("https://www.leilaoonline.net/lote/detalhe/49527", " VIRADOR TAMBOREADOR EM AÇO INÓX 100 LITROS")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1.200,00</t>
        </is>
      </c>
      <c r="F59" s="4" t="inlineStr">
        <is>
          <t>100.00</t>
        </is>
      </c>
    </row>
    <row collapsed="false" customFormat="false" customHeight="false" hidden="false" ht="12.1" outlineLevel="0" r="60">
      <c r="A60" s="5" t="s">
        <f>=HYPERLINK("https://www.leilaoonline.net/lote/detalhe/49520", "073")</f>
      </c>
      <c r="B60" s="4" t="s">
        <f>=HYPERLINK("https://www.leilaoonline.net/lote/detalhe/49520", " REATOR DE AÇO CARBONO 250 LITROS")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1.500,00</t>
        </is>
      </c>
      <c r="F60" s="4" t="inlineStr">
        <is>
          <t>100.00</t>
        </is>
      </c>
    </row>
    <row collapsed="false" customFormat="false" customHeight="false" hidden="false" ht="12.1" outlineLevel="0" r="61">
      <c r="A61" s="5" t="s">
        <f>=HYPERLINK("https://www.leilaoonline.net/lote/detalhe/49510", "074")</f>
      </c>
      <c r="B61" s="4" t="s">
        <f>=HYPERLINK("https://www.leilaoonline.net/lote/detalhe/49510", " REATOR DE AÇO CARBONO 250 LITROS")</f>
      </c>
      <c r="C61" s="4" t="inlineStr">
        <is>
          <t>Não vendido</t>
        </is>
      </c>
      <c r="D61" s="4" t="inlineStr">
        <is>
          <t>1</t>
        </is>
      </c>
      <c r="E61" s="5" t="inlineStr">
        <is>
          <t>1.500,00</t>
        </is>
      </c>
      <c r="F61" s="4" t="inlineStr">
        <is>
          <t>100.00</t>
        </is>
      </c>
    </row>
    <row collapsed="false" customFormat="false" customHeight="false" hidden="false" ht="12.1" outlineLevel="0" r="62">
      <c r="A62" s="5" t="s">
        <f>=HYPERLINK("https://www.leilaoonline.net/lote/detalhe/49518", "076")</f>
      </c>
      <c r="B62" s="4" t="s">
        <f>=HYPERLINK("https://www.leilaoonline.net/lote/detalhe/49518", " TORNO IMOR 1900 X 420 MM")</f>
      </c>
      <c r="C62" s="4" t="inlineStr">
        <is>
          <t>Não vendido</t>
        </is>
      </c>
      <c r="D62" s="4" t="inlineStr">
        <is>
          <t>8</t>
        </is>
      </c>
      <c r="E62" s="5" t="inlineStr">
        <is>
          <t>1.750,00</t>
        </is>
      </c>
      <c r="F62" s="4" t="inlineStr">
        <is>
          <t>100.00</t>
        </is>
      </c>
    </row>
    <row collapsed="false" customFormat="false" customHeight="false" hidden="false" ht="12.1" outlineLevel="0" r="63">
      <c r="A63" s="5" t="s">
        <f>=HYPERLINK("https://www.leilaoonline.net/lote/detalhe/49508", "077")</f>
      </c>
      <c r="B63" s="4" t="s">
        <f>=HYPERLINK("https://www.leilaoonline.net/lote/detalhe/49508", " TORNO MECÂNICO IMOR 1500 X 440 MM")</f>
      </c>
      <c r="C63" s="4" t="inlineStr">
        <is>
          <t>Não vendido</t>
        </is>
      </c>
      <c r="D63" s="4" t="inlineStr">
        <is>
          <t>2</t>
        </is>
      </c>
      <c r="E63" s="5" t="inlineStr">
        <is>
          <t>850,00</t>
        </is>
      </c>
      <c r="F63" s="4" t="inlineStr">
        <is>
          <t>100.00</t>
        </is>
      </c>
    </row>
    <row collapsed="false" customFormat="false" customHeight="false" hidden="false" ht="12.1" outlineLevel="0" r="64">
      <c r="A64" s="5" t="s">
        <f>=HYPERLINK("https://www.leilaoonline.net/lote/detalhe/49557", "078")</f>
      </c>
      <c r="B64" s="4" t="s">
        <f>=HYPERLINK("https://www.leilaoonline.net/lote/detalhe/49557", " PRENSA EXCÊNTRICA 60 TONELADAS")</f>
      </c>
      <c r="C64" s="4" t="inlineStr">
        <is>
          <t>Vendido</t>
        </is>
      </c>
      <c r="D64" s="4" t="inlineStr">
        <is>
          <t>15</t>
        </is>
      </c>
      <c r="E64" s="5" t="inlineStr">
        <is>
          <t>5.900,00</t>
        </is>
      </c>
      <c r="F64" s="4" t="inlineStr">
        <is>
          <t>100.00</t>
        </is>
      </c>
    </row>
    <row collapsed="false" customFormat="false" customHeight="false" hidden="false" ht="12.1" outlineLevel="0" r="65">
      <c r="A65" s="5" t="s">
        <f>=HYPERLINK("https://www.leilaoonline.net/lote/detalhe/49559", "079")</f>
      </c>
      <c r="B65" s="4" t="s">
        <f>=HYPERLINK("https://www.leilaoonline.net/lote/detalhe/49559", " LAVADORA DE PISOS ELÉTRICA OPERADOR A BORDO COMAC TRIPLA 75")</f>
      </c>
      <c r="C65" s="4" t="inlineStr">
        <is>
          <t>Não vendido</t>
        </is>
      </c>
      <c r="D65" s="4" t="inlineStr">
        <is>
          <t>2</t>
        </is>
      </c>
      <c r="E65" s="5" t="inlineStr">
        <is>
          <t>1.450,00</t>
        </is>
      </c>
      <c r="F65" s="4" t="inlineStr">
        <is>
          <t>100.00</t>
        </is>
      </c>
    </row>
    <row collapsed="false" customFormat="false" customHeight="false" hidden="false" ht="12.1" outlineLevel="0" r="66">
      <c r="A66" s="5" t="s">
        <f>=HYPERLINK("https://www.leilaoonline.net/lote/detalhe/49558", "080")</f>
      </c>
      <c r="B66" s="4" t="s">
        <f>=HYPERLINK("https://www.leilaoonline.net/lote/detalhe/49558", " PRENSA HIDRÁULICA 60 TONELADAS")</f>
      </c>
      <c r="C66" s="4" t="inlineStr">
        <is>
          <t>Não vendido</t>
        </is>
      </c>
      <c r="D66" s="4" t="inlineStr">
        <is>
          <t>9</t>
        </is>
      </c>
      <c r="E66" s="5" t="inlineStr">
        <is>
          <t>6.400,00</t>
        </is>
      </c>
      <c r="F66" s="4" t="inlineStr">
        <is>
          <t>100.00</t>
        </is>
      </c>
    </row>
    <row collapsed="false" customFormat="false" customHeight="false" hidden="false" ht="12.1" outlineLevel="0" r="67">
      <c r="A67" s="5" t="s">
        <f>=HYPERLINK("https://www.leilaoonline.net/lote/detalhe/49554", "081")</f>
      </c>
      <c r="B67" s="4" t="s">
        <f>=HYPERLINK("https://www.leilaoonline.net/lote/detalhe/49554", " PRENSA EXCENTRICA 12 TONELADAS")</f>
      </c>
      <c r="C67" s="4" t="inlineStr">
        <is>
          <t>Vendido</t>
        </is>
      </c>
      <c r="D67" s="4" t="inlineStr">
        <is>
          <t>15</t>
        </is>
      </c>
      <c r="E67" s="5" t="inlineStr">
        <is>
          <t>3.000,00</t>
        </is>
      </c>
      <c r="F67" s="4" t="inlineStr">
        <is>
          <t>100.00</t>
        </is>
      </c>
    </row>
    <row collapsed="false" customFormat="false" customHeight="false" hidden="false" ht="12.1" outlineLevel="0" r="68">
      <c r="A68" s="5" t="s">
        <f>=HYPERLINK("https://www.leilaoonline.net/lote/detalhe/49556", "082")</f>
      </c>
      <c r="B68" s="4" t="s">
        <f>=HYPERLINK("https://www.leilaoonline.net/lote/detalhe/49556", " COMPRESSOR WAYNE 60 PES")</f>
      </c>
      <c r="C68" s="4" t="inlineStr">
        <is>
          <t>Não vendido</t>
        </is>
      </c>
      <c r="D68" s="4" t="inlineStr">
        <is>
          <t>21</t>
        </is>
      </c>
      <c r="E68" s="5" t="inlineStr">
        <is>
          <t>4.700,00</t>
        </is>
      </c>
      <c r="F68" s="4" t="inlineStr">
        <is>
          <t>100.00</t>
        </is>
      </c>
    </row>
    <row collapsed="false" customFormat="false" customHeight="false" hidden="false" ht="12.1" outlineLevel="0" r="69">
      <c r="A69" s="5" t="s">
        <f>=HYPERLINK("https://www.leilaoonline.net/lote/detalhe/49560", "083")</f>
      </c>
      <c r="B69" s="4" t="s">
        <f>=HYPERLINK("https://www.leilaoonline.net/lote/detalhe/49560", " RESERVATÓRIO EM AÇO INÓX 316 CAPACIDADE 250 LITROS")</f>
      </c>
      <c r="C69" s="4" t="inlineStr">
        <is>
          <t>Não vendido</t>
        </is>
      </c>
      <c r="D69" s="4" t="inlineStr">
        <is>
          <t>10</t>
        </is>
      </c>
      <c r="E69" s="5" t="inlineStr">
        <is>
          <t>1.150,00</t>
        </is>
      </c>
      <c r="F69" s="4" t="inlineStr">
        <is>
          <t>50.00</t>
        </is>
      </c>
    </row>
    <row collapsed="false" customFormat="false" customHeight="false" hidden="false" ht="12.1" outlineLevel="0" r="70">
      <c r="A70" s="5" t="s">
        <f>=HYPERLINK("https://www.leilaoonline.net/lote/detalhe/49553", "084")</f>
      </c>
      <c r="B70" s="4" t="s">
        <f>=HYPERLINK("https://www.leilaoonline.net/lote/detalhe/49553", " FURADEIRA ROSQUEADERA MELLOMETAL")</f>
      </c>
      <c r="C70" s="4" t="inlineStr">
        <is>
          <t>Não vendido</t>
        </is>
      </c>
      <c r="D70" s="4" t="inlineStr">
        <is>
          <t>9</t>
        </is>
      </c>
      <c r="E70" s="5" t="inlineStr">
        <is>
          <t>1.400,00</t>
        </is>
      </c>
      <c r="F70" s="4" t="inlineStr">
        <is>
          <t>100.00</t>
        </is>
      </c>
    </row>
    <row collapsed="false" customFormat="false" customHeight="false" hidden="false" ht="12.1" outlineLevel="0" r="71">
      <c r="A71" s="5" t="s">
        <f>=HYPERLINK("https://www.leilaoonline.net/lote/detalhe/49552", "085")</f>
      </c>
      <c r="B71" s="4" t="s">
        <f>=HYPERLINK("https://www.leilaoonline.net/lote/detalhe/49552", " FURADEIRA RADIAL ")</f>
      </c>
      <c r="C71" s="4" t="inlineStr">
        <is>
          <t>Não vendido</t>
        </is>
      </c>
      <c r="D71" s="4" t="inlineStr">
        <is>
          <t>1</t>
        </is>
      </c>
      <c r="E71" s="5" t="inlineStr">
        <is>
          <t>1.950,00</t>
        </is>
      </c>
      <c r="F71" s="4" t="inlineStr">
        <is>
          <t>50.00</t>
        </is>
      </c>
    </row>
    <row collapsed="false" customFormat="false" customHeight="false" hidden="false" ht="12.1" outlineLevel="0" r="72">
      <c r="A72" s="5" t="s">
        <f>=HYPERLINK("https://www.leilaoonline.net/lote/detalhe/49568", "086")</f>
      </c>
      <c r="B72" s="4" t="s">
        <f>=HYPERLINK("https://www.leilaoonline.net/lote/detalhe/49568", " COPIADOR")</f>
      </c>
      <c r="C72" s="4" t="inlineStr">
        <is>
          <t>Não vendido</t>
        </is>
      </c>
      <c r="D72" s="4" t="inlineStr">
        <is>
          <t>1</t>
        </is>
      </c>
      <c r="E72" s="5" t="inlineStr">
        <is>
          <t>900,00</t>
        </is>
      </c>
      <c r="F72" s="4" t="inlineStr">
        <is>
          <t>100.00</t>
        </is>
      </c>
    </row>
    <row collapsed="false" customFormat="false" customHeight="false" hidden="false" ht="12.1" outlineLevel="0" r="73">
      <c r="A73" s="5" t="s">
        <f>=HYPERLINK("https://www.leilaoonline.net/lote/detalhe/49561", "087")</f>
      </c>
      <c r="B73" s="4" t="s">
        <f>=HYPERLINK("https://www.leilaoonline.net/lote/detalhe/49561", " COMPRESSOR PARAFUSO ATLAS COPCO GA-307")</f>
      </c>
      <c r="C73" s="4" t="inlineStr">
        <is>
          <t>Não vendido</t>
        </is>
      </c>
      <c r="D73" s="4" t="inlineStr">
        <is>
          <t>3</t>
        </is>
      </c>
      <c r="E73" s="5" t="inlineStr">
        <is>
          <t>4.600,00</t>
        </is>
      </c>
      <c r="F73" s="4" t="inlineStr">
        <is>
          <t>100.00</t>
        </is>
      </c>
    </row>
    <row collapsed="false" customFormat="false" customHeight="false" hidden="false" ht="12.1" outlineLevel="0" r="74">
      <c r="A74" s="5" t="s">
        <f>=HYPERLINK("https://www.leilaoonline.net/lote/detalhe/49566", "088")</f>
      </c>
      <c r="B74" s="4" t="s">
        <f>=HYPERLINK("https://www.leilaoonline.net/lote/detalhe/49566", " GUILHOTINA GRÁFICA FUNTIMOD")</f>
      </c>
      <c r="C74" s="4" t="inlineStr">
        <is>
          <t>Não vendido</t>
        </is>
      </c>
      <c r="D74" s="4" t="inlineStr">
        <is>
          <t>4</t>
        </is>
      </c>
      <c r="E74" s="5" t="inlineStr">
        <is>
          <t>800,00</t>
        </is>
      </c>
      <c r="F74" s="4" t="inlineStr">
        <is>
          <t>100.00</t>
        </is>
      </c>
    </row>
    <row collapsed="false" customFormat="false" customHeight="false" hidden="false" ht="12.1" outlineLevel="0" r="75">
      <c r="A75" s="5" t="s">
        <f>=HYPERLINK("https://www.leilaoonline.net/lote/detalhe/49565", "090")</f>
      </c>
      <c r="B75" s="4" t="s">
        <f>=HYPERLINK("https://www.leilaoonline.net/lote/detalhe/49565", " ASPIRADOR INDÚSTRIAL")</f>
      </c>
      <c r="C75" s="4" t="inlineStr">
        <is>
          <t>Não vendido</t>
        </is>
      </c>
      <c r="D75" s="4" t="inlineStr">
        <is>
          <t>10</t>
        </is>
      </c>
      <c r="E75" s="5" t="inlineStr">
        <is>
          <t>1.700,00</t>
        </is>
      </c>
      <c r="F75" s="4" t="inlineStr">
        <is>
          <t>100.00</t>
        </is>
      </c>
    </row>
    <row collapsed="false" customFormat="false" customHeight="false" hidden="false" ht="12.1" outlineLevel="0" r="76">
      <c r="A76" s="5" t="s">
        <f>=HYPERLINK("https://www.leilaoonline.net/lote/detalhe/49564", "091")</f>
      </c>
      <c r="B76" s="4" t="s">
        <f>=HYPERLINK("https://www.leilaoonline.net/lote/detalhe/49564", " BATEDOR PLANETARIA DE INÓX USIRAM")</f>
      </c>
      <c r="C76" s="4" t="inlineStr">
        <is>
          <t>Não vendido</t>
        </is>
      </c>
      <c r="D76" s="4" t="inlineStr">
        <is>
          <t>1</t>
        </is>
      </c>
      <c r="E76" s="5" t="inlineStr">
        <is>
          <t>600,00</t>
        </is>
      </c>
      <c r="F76" s="4" t="inlineStr">
        <is>
          <t>100.00</t>
        </is>
      </c>
    </row>
    <row collapsed="false" customFormat="false" customHeight="false" hidden="false" ht="12.1" outlineLevel="0" r="77">
      <c r="A77" s="5" t="s">
        <f>=HYPERLINK("https://www.leilaoonline.net/lote/detalhe/49567", "092")</f>
      </c>
      <c r="B77" s="4" t="s">
        <f>=HYPERLINK("https://www.leilaoonline.net/lote/detalhe/49567", " MÁQUINA DE DESCASCAR CABO")</f>
      </c>
      <c r="C77" s="4" t="inlineStr">
        <is>
          <t>Não vendido</t>
        </is>
      </c>
      <c r="D77" s="4" t="inlineStr">
        <is>
          <t>16</t>
        </is>
      </c>
      <c r="E77" s="5" t="inlineStr">
        <is>
          <t>3.100,00</t>
        </is>
      </c>
      <c r="F77" s="4" t="inlineStr">
        <is>
          <t>100.00</t>
        </is>
      </c>
    </row>
    <row collapsed="false" customFormat="false" customHeight="false" hidden="false" ht="12.1" outlineLevel="0" r="78">
      <c r="A78" s="5" t="s">
        <f>=HYPERLINK("https://www.leilaoonline.net/lote/detalhe/49562", "093")</f>
      </c>
      <c r="B78" s="4" t="s">
        <f>=HYPERLINK("https://www.leilaoonline.net/lote/detalhe/49562", " MOTOR A DIESEL TRAMONTINI")</f>
      </c>
      <c r="C78" s="4" t="inlineStr">
        <is>
          <t>Não vendido</t>
        </is>
      </c>
      <c r="D78" s="4" t="inlineStr">
        <is>
          <t>1</t>
        </is>
      </c>
      <c r="E78" s="5" t="inlineStr">
        <is>
          <t>900,00</t>
        </is>
      </c>
      <c r="F78" s="4" t="inlineStr">
        <is>
          <t>100.00</t>
        </is>
      </c>
    </row>
    <row collapsed="false" customFormat="false" customHeight="false" hidden="false" ht="12.1" outlineLevel="0" r="79">
      <c r="A79" s="5" t="s">
        <f>=HYPERLINK("https://www.leilaoonline.net/lote/detalhe/51342", "094")</f>
      </c>
      <c r="B79" s="4" t="s">
        <f>=HYPERLINK("https://www.leilaoonline.net/lote/detalhe/51342", "CORTADOR DE GRAMA")</f>
      </c>
      <c r="C79" s="4" t="inlineStr">
        <is>
          <t>Não vendido</t>
        </is>
      </c>
      <c r="D79" s="4" t="inlineStr">
        <is>
          <t>1</t>
        </is>
      </c>
      <c r="E79" s="5" t="inlineStr">
        <is>
          <t>350,00</t>
        </is>
      </c>
      <c r="F79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2026-05-16T04:12:01.00Z</dcterms:created>
  <dc:creator>Tellks Tecnologia</dc:creator>
  <cp:revision>0</cp:revision>
</cp:coreProperties>
</file>