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&lt;b&gt;+ 600 LOTES&lt;/b&gt;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=HYPERLINK("https://www.leilaoonline.net/lote/detalhe/53892", "002")</f>
      </c>
      <c r="B11" s="4" t="s">
        <f>=HYPERLINK("https://www.leilaoonline.net/lote/detalhe/53892",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=HYPERLINK("https://www.leilaoonline.net/lote/detalhe/53550", "004")</f>
      </c>
      <c r="B12" s="4" t="s">
        <f>=HYPERLINK("https://www.leilaoonline.net/lote/detalhe/53550", " Máquina Rodochoco Universal 102C230 2 cubas 220V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=HYPERLINK("https://www.leilaoonline.net/lote/detalhe/53554", "006")</f>
      </c>
      <c r="B13" s="4" t="s">
        <f>=HYPERLINK("https://www.leilaoonline.net/lote/detalhe/53554",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=HYPERLINK("https://www.leilaoonline.net/lote/detalhe/53555", "007")</f>
      </c>
      <c r="B14" s="4" t="s">
        <f>=HYPERLINK("https://www.leilaoonline.net/lote/detalhe/53555", " Lote com: 17 retroprojetores - Funcionando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=HYPERLINK("https://www.leilaoonline.net/lote/detalhe/53916", "012")</f>
      </c>
      <c r="B15" s="4" t="s">
        <f>=HYPERLINK("https://www.leilaoonline.net/lote/detalhe/53916", " Videogame Atari 3600 Junior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=HYPERLINK("https://www.leilaoonline.net/lote/detalhe/53925", "013")</f>
      </c>
      <c r="B16" s="4" t="s">
        <f>=HYPERLINK("https://www.leilaoonline.net/lote/detalhe/53925", " Imagesetter Linotronic 330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=HYPERLINK("https://www.leilaoonline.net/lote/detalhe/53888", "014")</f>
      </c>
      <c r="B17" s="4" t="s">
        <f>=HYPERLINK("https://www.leilaoonline.net/lote/detalhe/53888", " Desfibrilador Cardíaco - EMAI - Mod. DX10Plus")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=HYPERLINK("https://www.leilaoonline.net/lote/detalhe/53911", "015")</f>
      </c>
      <c r="B18" s="4" t="s">
        <f>=HYPERLINK("https://www.leilaoonline.net/lote/detalhe/53911", " Estação de tratamendo DPS 40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=HYPERLINK("https://www.leilaoonline.net/lote/detalhe/53898", "016")</f>
      </c>
      <c r="B19" s="4" t="s">
        <f>=HYPERLINK("https://www.leilaoonline.net/lote/detalhe/53898", " Geladeira Frigidere - Funcionando ( 143 x 67 x 62 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=HYPERLINK("https://www.leilaoonline.net/lote/detalhe/54180", "019")</f>
      </c>
      <c r="B20" s="4" t="s">
        <f>=HYPERLINK("https://www.leilaoonline.net/lote/detalhe/54180", " Faqueiro Italiano  em Metal Filetado A ouro com maleta ( 70 pçs.)")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=HYPERLINK("https://www.leilaoonline.net/lote/detalhe/53908", "023")</f>
      </c>
      <c r="B21" s="4" t="s">
        <f>=HYPERLINK("https://www.leilaoonline.net/lote/detalhe/53908", " Máquina de Moer carne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=HYPERLINK("https://www.leilaoonline.net/lote/detalhe/53906", "028")</f>
      </c>
      <c r="B22" s="4" t="s">
        <f>=HYPERLINK("https://www.leilaoonline.net/lote/detalhe/53906", " Relógio de mesa em madeira Nobre ( 27 x 53 x 15)")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=HYPERLINK("https://www.leilaoonline.net/lote/detalhe/53886", "031")</f>
      </c>
      <c r="B23" s="4" t="s">
        <f>=HYPERLINK("https://www.leilaoonline.net/lote/detalhe/53886", " Mesa/Maca Ginecológica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=HYPERLINK("https://www.leilaoonline.net/lote/detalhe/53897", "034")</f>
      </c>
      <c r="B24" s="4" t="s">
        <f>=HYPERLINK("https://www.leilaoonline.net/lote/detalhe/53897", " Protetor de chumbo hospitalar móvel ( 181 x 57 cm - espessura 2.5)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=HYPERLINK("https://www.leilaoonline.net/lote/detalhe/53914", "035")</f>
      </c>
      <c r="B25" s="4" t="s">
        <f>=HYPERLINK("https://www.leilaoonline.net/lote/detalhe/53914", " Videogame Atari - funcionando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=HYPERLINK("https://www.leilaoonline.net/lote/detalhe/53923", "052")</f>
      </c>
      <c r="B26" s="4" t="s">
        <f>=HYPERLINK("https://www.leilaoonline.net/lote/detalhe/53923", " Lote com: Apróx. 90 Parafusos para rede elétrica")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=HYPERLINK("https://www.leilaoonline.net/lote/detalhe/53932", "053")</f>
      </c>
      <c r="B27" s="4" t="s">
        <f>=HYPERLINK("https://www.leilaoonline.net/lote/detalhe/53932", " Lote com: 2 uni. Máquina de tricô e crochê ( Singer e Brother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=HYPERLINK("https://www.leilaoonline.net/lote/detalhe/53929", "055")</f>
      </c>
      <c r="B28" s="4" t="s">
        <f>=HYPERLINK("https://www.leilaoonline.net/lote/detalhe/53929", " Pati Bike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=HYPERLINK("https://www.leilaoonline.net/lote/detalhe/53950", "056")</f>
      </c>
      <c r="B29" s="4" t="s">
        <f>=HYPERLINK("https://www.leilaoonline.net/lote/detalhe/53950", " Gravador de Rolo Pioneer RT/ 707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=HYPERLINK("https://www.leilaoonline.net/lote/detalhe/53922", "057")</f>
      </c>
      <c r="B30" s="4" t="s">
        <f>=HYPERLINK("https://www.leilaoonline.net/lote/detalhe/53922", " Video cassette Recorder JVC HR-3300U - Japones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=HYPERLINK("https://www.leilaoonline.net/lote/detalhe/53938", "058")</f>
      </c>
      <c r="B31" s="4" t="s">
        <f>=HYPERLINK("https://www.leilaoonline.net/lote/detalhe/53938", " Game Power Chip - Funcionando ( acompanha cabos, mouse e teclado)")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=HYPERLINK("https://www.leilaoonline.net/lote/detalhe/53934", "059")</f>
      </c>
      <c r="B32" s="4" t="s">
        <f>=HYPERLINK("https://www.leilaoonline.net/lote/detalhe/53934", " Tape de Rolo AKAI Modelo 400D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=HYPERLINK("https://www.leilaoonline.net/lote/detalhe/53948", "060")</f>
      </c>
      <c r="B33" s="4" t="s">
        <f>=HYPERLINK("https://www.leilaoonline.net/lote/detalhe/53948", " Lote com: 3 calculadoras Antigas Cássio")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=HYPERLINK("https://www.leilaoonline.net/lote/detalhe/53946", "061")</f>
      </c>
      <c r="B34" s="4" t="s">
        <f>=HYPERLINK("https://www.leilaoonline.net/lote/detalhe/53946", " Coleção de carrinhos super racers ( 12 carrinhos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=HYPERLINK("https://www.leilaoonline.net/lote/detalhe/53943", "062")</f>
      </c>
      <c r="B35" s="4" t="s">
        <f>=HYPERLINK("https://www.leilaoonline.net/lote/detalhe/53943", " Apple iMac antigo -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=HYPERLINK("https://www.leilaoonline.net/lote/detalhe/53952", "063")</f>
      </c>
      <c r="B36" s="4" t="s">
        <f>=HYPERLINK("https://www.leilaoonline.net/lote/detalhe/53952", " Coleção Carrinhos superior Racers ( 12 carrinhos)")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=HYPERLINK("https://www.leilaoonline.net/lote/detalhe/53940", "066")</f>
      </c>
      <c r="B37" s="4" t="s">
        <f>=HYPERLINK("https://www.leilaoonline.net/lote/detalhe/53940", " Carrinho Os Simpsons 2001 com som e falas ( 24x10x14 cm)")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=HYPERLINK("https://www.leilaoonline.net/lote/detalhe/53954", "069")</f>
      </c>
      <c r="B38" s="4" t="s">
        <f>=HYPERLINK("https://www.leilaoonline.net/lote/detalhe/53954", " Lote com: Apróx. 26 máquinas de escrever e 3 mimiográfos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=HYPERLINK("https://www.leilaoonline.net/lote/detalhe/53957", "070")</f>
      </c>
      <c r="B39" s="4" t="s">
        <f>=HYPERLINK("https://www.leilaoonline.net/lote/detalhe/53957", " Lote com: 2 uni. Máquina de tricô e crochê ( Lanofix e Elgin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=HYPERLINK("https://www.leilaoonline.net/lote/detalhe/53960", "075")</f>
      </c>
      <c r="B40" s="4" t="s">
        <f>=HYPERLINK("https://www.leilaoonline.net/lote/detalhe/53960", " Boneca Antiga Mãezinha - falta bebê 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=HYPERLINK("https://www.leilaoonline.net/lote/detalhe/53964", "084")</f>
      </c>
      <c r="B41" s="4" t="s">
        <f>=HYPERLINK("https://www.leilaoonline.net/lote/detalhe/53964", " Esteira R2 - Não ligando")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=HYPERLINK("https://www.leilaoonline.net/lote/detalhe/53979", "089")</f>
      </c>
      <c r="B42" s="4" t="s">
        <f>=HYPERLINK("https://www.leilaoonline.net/lote/detalhe/53979", " Lote com: 41 uni. Telefones , 5 uni. Modens e 33 uni. Bobinas de fax")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=HYPERLINK("https://www.leilaoonline.net/lote/detalhe/53978", "106")</f>
      </c>
      <c r="B43" s="4" t="s">
        <f>=HYPERLINK("https://www.leilaoonline.net/lote/detalhe/53978", " Candelabro 3 velas em metal ( 25x 33cm)")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=HYPERLINK("https://www.leilaoonline.net/lote/detalhe/53976", "111")</f>
      </c>
      <c r="B44" s="4" t="s">
        <f>=HYPERLINK("https://www.leilaoonline.net/lote/detalhe/53976", " Cabine UV para unha")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=HYPERLINK("https://www.leilaoonline.net/lote/detalhe/53971", "114")</f>
      </c>
      <c r="B45" s="4" t="s">
        <f>=HYPERLINK("https://www.leilaoonline.net/lote/detalhe/53971", " Lote com 7 porta copos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=HYPERLINK("https://www.leilaoonline.net/lote/detalhe/53962", "115")</f>
      </c>
      <c r="B46" s="4" t="s">
        <f>=HYPERLINK("https://www.leilaoonline.net/lote/detalhe/53962", " Projetor Sankyo super 8 Sound 700 com 1 carretel")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=HYPERLINK("https://www.leilaoonline.net/lote/detalhe/54181", "116")</f>
      </c>
      <c r="B47" s="4" t="s">
        <f>=HYPERLINK("https://www.leilaoonline.net/lote/detalhe/54181", " Centro de mesa em prata 90 ( 55 x 18 cm)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=HYPERLINK("https://www.leilaoonline.net/lote/detalhe/53980", "120")</f>
      </c>
      <c r="B48" s="4" t="s">
        <f>=HYPERLINK("https://www.leilaoonline.net/lote/detalhe/53980", " Revólver de espoleta - Zar Colt em metal e plástico")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=HYPERLINK("https://www.leilaoonline.net/lote/detalhe/53977", "121")</f>
      </c>
      <c r="B49" s="4" t="s">
        <f>=HYPERLINK("https://www.leilaoonline.net/lote/detalhe/53977", " Projetor Eumig Mark s 807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=HYPERLINK("https://www.leilaoonline.net/lote/detalhe/53583", "122")</f>
      </c>
      <c r="B50" s="4" t="s">
        <f>=HYPERLINK("https://www.leilaoonline.net/lote/detalhe/53583", " Babá eletrônica KidShine - umidificador infantil Techline - Massageador Pessoal MI - 3000")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=HYPERLINK("https://www.leilaoonline.net/lote/detalhe/53797", "123")</f>
      </c>
      <c r="B51" s="4" t="s">
        <f>=HYPERLINK("https://www.leilaoonline.net/lote/detalhe/53797", " Relógio despertador de máquina à corda BW em caixa de joaninha")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=HYPERLINK("https://www.leilaoonline.net/lote/detalhe/53794", "125")</f>
      </c>
      <c r="B52" s="4" t="s">
        <f>=HYPERLINK("https://www.leilaoonline.net/lote/detalhe/53794", " Centro de mesa em prata 90 ( 5 x 26 x 17 cm)")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=HYPERLINK("https://www.leilaoonline.net/lote/detalhe/53596", "126")</f>
      </c>
      <c r="B53" s="4" t="s">
        <f>=HYPERLINK("https://www.leilaoonline.net/lote/detalhe/53596", " Aparelho de ultrassom compact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=HYPERLINK("https://www.leilaoonline.net/lote/detalhe/53598", "127")</f>
      </c>
      <c r="B54" s="4" t="s">
        <f>=HYPERLINK("https://www.leilaoonline.net/lote/detalhe/53598", " Estátua importada de resina ( 37cm)")</f>
      </c>
      <c r="C54" s="4" t="inlineStr">
        <is>
          <t>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=HYPERLINK("https://www.leilaoonline.net/lote/detalhe/53796", "131")</f>
      </c>
      <c r="B55" s="4" t="s">
        <f>=HYPERLINK("https://www.leilaoonline.net/lote/detalhe/53796", " Aparelho de café em metal espessurado a prata.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=HYPERLINK("https://www.leilaoonline.net/lote/detalhe/53610", "132")</f>
      </c>
      <c r="B56" s="4" t="s">
        <f>=HYPERLINK("https://www.leilaoonline.net/lote/detalhe/53610", " Luminária de mesa em porcelana")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=HYPERLINK("https://www.leilaoonline.net/lote/detalhe/53600", "133")</f>
      </c>
      <c r="B57" s="4" t="s">
        <f>=HYPERLINK("https://www.leilaoonline.net/lote/detalhe/53600", " Luminária de móvel anos 50/60 em Resina ( 43cm)")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=HYPERLINK("https://www.leilaoonline.net/lote/detalhe/53594", "134")</f>
      </c>
      <c r="B58" s="4" t="s">
        <f>=HYPERLINK("https://www.leilaoonline.net/lote/detalhe/53594", " Luminária italiana em resina ( 73cm)")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=HYPERLINK("https://www.leilaoonline.net/lote/detalhe/53607", "138")</f>
      </c>
      <c r="B59" s="4" t="s">
        <f>=HYPERLINK("https://www.leilaoonline.net/lote/detalhe/53607", " Loud - css - Speaker selector")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=HYPERLINK("https://www.leilaoonline.net/lote/detalhe/53602", "139")</f>
      </c>
      <c r="B60" s="4" t="s">
        <f>=HYPERLINK("https://www.leilaoonline.net/lote/detalhe/53602", " Faca gaúcha")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=HYPERLINK("https://www.leilaoonline.net/lote/detalhe/53605", "141")</f>
      </c>
      <c r="B61" s="4" t="s">
        <f>=HYPERLINK("https://www.leilaoonline.net/lote/detalhe/53605", " Lote com: Apróx. 199 zípers vários tipos e tamanhos")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=HYPERLINK("https://www.leilaoonline.net/lote/detalhe/53606", "144")</f>
      </c>
      <c r="B62" s="4" t="s">
        <f>=HYPERLINK("https://www.leilaoonline.net/lote/detalhe/53606", " Projetor Sanyo PLC-200PM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=HYPERLINK("https://www.leilaoonline.net/lote/detalhe/53599", "147")</f>
      </c>
      <c r="B63" s="4" t="s">
        <f>=HYPERLINK("https://www.leilaoonline.net/lote/detalhe/53599", "  Mega drive Sega")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=HYPERLINK("https://www.leilaoonline.net/lote/detalhe/53597", "149")</f>
      </c>
      <c r="B64" s="4" t="s">
        <f>=HYPERLINK("https://www.leilaoonline.net/lote/detalhe/53597", " Coleção Bonecos Ufc ( 25 bonecos 19cm altura)")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=HYPERLINK("https://www.leilaoonline.net/lote/detalhe/53593", "150")</f>
      </c>
      <c r="B65" s="4" t="s">
        <f>=HYPERLINK("https://www.leilaoonline.net/lote/detalhe/53593", " Videogame wii com acessórios jogo guitar hero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=HYPERLINK("https://www.leilaoonline.net/lote/detalhe/53614", "152")</f>
      </c>
      <c r="B66" s="4" t="s">
        <f>=HYPERLINK("https://www.leilaoonline.net/lote/detalhe/53614", " Trenzinho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=HYPERLINK("https://www.leilaoonline.net/lote/detalhe/53611", "153")</f>
      </c>
      <c r="B67" s="4" t="s">
        <f>=HYPERLINK("https://www.leilaoonline.net/lote/detalhe/53611", " Videogame Portátil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=HYPERLINK("https://www.leilaoonline.net/lote/detalhe/53601", "154")</f>
      </c>
      <c r="B68" s="4" t="s">
        <f>=HYPERLINK("https://www.leilaoonline.net/lote/detalhe/53601", " Brinquedo casa da Barbie dos sonhos")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=HYPERLINK("https://www.leilaoonline.net/lote/detalhe/53595", "156")</f>
      </c>
      <c r="B69" s="4" t="s">
        <f>=HYPERLINK("https://www.leilaoonline.net/lote/detalhe/53595", " Lote com: 3 relógios de bolso de metal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=HYPERLINK("https://www.leilaoonline.net/lote/detalhe/53795", "157")</f>
      </c>
      <c r="B70" s="4" t="s">
        <f>=HYPERLINK("https://www.leilaoonline.net/lote/detalhe/53795", " Bule em metal espessurado à prata DAREL BERRD ( 20cm)")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=HYPERLINK("https://www.leilaoonline.net/lote/detalhe/53608", "158")</f>
      </c>
      <c r="B71" s="4" t="s">
        <f>=HYPERLINK("https://www.leilaoonline.net/lote/detalhe/53608", " Duplicador de "Slite Ohnar Zoom Reverser Japan", 16x8x,6,5cm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=HYPERLINK("https://www.leilaoonline.net/lote/detalhe/53609", "159")</f>
      </c>
      <c r="B72" s="4" t="s">
        <f>=HYPERLINK("https://www.leilaoonline.net/lote/detalhe/53609", " Lente Tamron 35-135mm 1:3.5-4.2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=HYPERLINK("https://www.leilaoonline.net/lote/detalhe/53604", "163")</f>
      </c>
      <c r="B73" s="4" t="s">
        <f>=HYPERLINK("https://www.leilaoonline.net/lote/detalhe/53604", " Escultura em resina ( 64 x 15 x 15)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=HYPERLINK("https://www.leilaoonline.net/lote/detalhe/53615", "164")</f>
      </c>
      <c r="B74" s="4" t="s">
        <f>=HYPERLINK("https://www.leilaoonline.net/lote/detalhe/53615", " Castiçal em metal espessurado para 5 velas ( 36 x 32 x 34 cm)")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=HYPERLINK("https://www.leilaoonline.net/lote/detalhe/53612", "165")</f>
      </c>
      <c r="B75" s="4" t="s">
        <f>=HYPERLINK("https://www.leilaoonline.net/lote/detalhe/53612", " Lente MINOLTA MC TELE ROKKOR - PE, 1:4.5, 200mm,")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=HYPERLINK("https://www.leilaoonline.net/lote/detalhe/53616", "166")</f>
      </c>
      <c r="B76" s="4" t="s">
        <f>=HYPERLINK("https://www.leilaoonline.net/lote/detalhe/53616", " Relógio masculino TOMMY HILFIGER water proof, 100% aço preto")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=HYPERLINK("https://www.leilaoonline.net/lote/detalhe/53603", "167")</f>
      </c>
      <c r="B77" s="4" t="s">
        <f>=HYPERLINK("https://www.leilaoonline.net/lote/detalhe/53603", " LENTE CANON MADE IN JAPAN PARA MÁQUINA FOTOGRÁFICA 100-200mm 1:5.6 S.C")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=HYPERLINK("https://www.leilaoonline.net/lote/detalhe/53798", "169")</f>
      </c>
      <c r="B78" s="4" t="s">
        <f>=HYPERLINK("https://www.leilaoonline.net/lote/detalhe/53798", " Lote com: 3 bules de coleção em metal espessurado à prata")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=HYPERLINK("https://www.leilaoonline.net/lote/detalhe/53617", "171")</f>
      </c>
      <c r="B79" s="4" t="s">
        <f>=HYPERLINK("https://www.leilaoonline.net/lote/detalhe/53617", " Paliteiro Espessurado à prata ( 17cm)")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=HYPERLINK("https://www.leilaoonline.net/lote/detalhe/53800", "175")</f>
      </c>
      <c r="B80" s="4" t="s">
        <f>=HYPERLINK("https://www.leilaoonline.net/lote/detalhe/53800", " Travessa funda em metal espessurado a prata, fabricação Meridional e Sheffield")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=HYPERLINK("https://www.leilaoonline.net/lote/detalhe/53620", "176")</f>
      </c>
      <c r="B81" s="4" t="s">
        <f>=HYPERLINK("https://www.leilaoonline.net/lote/detalhe/53620", " Enciclopédia Britannia Great Books of the Western World, publicada pela Encyclopedia Britannia, Inc., Chicago, 1952. Encadernação de luxo com 49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=HYPERLINK("https://www.leilaoonline.net/lote/detalhe/53618", "177")</f>
      </c>
      <c r="B82" s="4" t="s">
        <f>=HYPERLINK("https://www.leilaoonline.net/lote/detalhe/53618", " Lente TAMRON macro 80-200mm,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=HYPERLINK("https://www.leilaoonline.net/lote/detalhe/53613", "178")</f>
      </c>
      <c r="B83" s="4" t="s">
        <f>=HYPERLINK("https://www.leilaoonline.net/lote/detalhe/53613", " Câmera japonesa da marca sony Cyber-shot modelo dsc f828 . Falta bateria. Acompanha carregador e case")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=HYPERLINK("https://www.leilaoonline.net/lote/detalhe/53799", "180")</f>
      </c>
      <c r="B84" s="4" t="s">
        <f>=HYPERLINK("https://www.leilaoonline.net/lote/detalhe/53799", " TÊTE-A-TÊTE - Em metal e banho em prata, composto de bule, leiteira, açucareiro e bandeja.Total 4(quatro)Peças")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=HYPERLINK("https://www.leilaoonline.net/lote/detalhe/53619", "181")</f>
      </c>
      <c r="B85" s="4" t="s">
        <f>=HYPERLINK("https://www.leilaoonline.net/lote/detalhe/53619", " PHILCO, TELEJOGO - Antigo vídeo game executados em madeira, metal e plástico. Anos 70")</f>
      </c>
      <c r="C85" s="4" t="inlineStr">
        <is>
          <t>Vendido</t>
        </is>
      </c>
      <c r="D85" s="4" t="inlineStr">
        <is>
          <t>3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=HYPERLINK("https://www.leilaoonline.net/lote/detalhe/53622", "182")</f>
      </c>
      <c r="B86" s="4" t="s">
        <f>=HYPERLINK("https://www.leilaoonline.net/lote/detalhe/53622", " FAMILY GAME - Antigo vídeo game com dois controles acondicionados em caixa de papelão original. Acompanham 2 cartuchos e cabo de energia")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=HYPERLINK("https://www.leilaoonline.net/lote/detalhe/53625", "183")</f>
      </c>
      <c r="B87" s="4" t="s">
        <f>=HYPERLINK("https://www.leilaoonline.net/lote/detalhe/53625", " lote com: 3 garrafas de vinho português ( lacradas)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=HYPERLINK("https://www.leilaoonline.net/lote/detalhe/54016", "187")</f>
      </c>
      <c r="B88" s="4" t="s">
        <f>=HYPERLINK("https://www.leilaoonline.net/lote/detalhe/54016", " Lente para Máquina fotográfica AUS JENA ( 23x13cm)")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=HYPERLINK("https://www.leilaoonline.net/lote/detalhe/54018", "188")</f>
      </c>
      <c r="B89" s="4" t="s">
        <f>=HYPERLINK("https://www.leilaoonline.net/lote/detalhe/54018", " Lente Soligor Japonesa com case")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=HYPERLINK("https://www.leilaoonline.net/lote/detalhe/53624", "192")</f>
      </c>
      <c r="B90" s="4" t="s">
        <f>=HYPERLINK("https://www.leilaoonline.net/lote/detalhe/53624", " Máquina fotográfica Canon EOS 500 ( 9 x 13 x 14 cm)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=HYPERLINK("https://www.leilaoonline.net/lote/detalhe/54017", "193")</f>
      </c>
      <c r="B91" s="4" t="s">
        <f>=HYPERLINK("https://www.leilaoonline.net/lote/detalhe/54017", " Máquina de preencher cheque - Check - pronto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=HYPERLINK("https://www.leilaoonline.net/lote/detalhe/53621", "194")</f>
      </c>
      <c r="B92" s="4" t="s">
        <f>=HYPERLINK("https://www.leilaoonline.net/lote/detalhe/53621", " Lente Tamron for pentax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=HYPERLINK("https://www.leilaoonline.net/lote/detalhe/53627", "197")</f>
      </c>
      <c r="B93" s="4" t="s">
        <f>=HYPERLINK("https://www.leilaoonline.net/lote/detalhe/53627", " Máquina Zenith 122k Com lente disparador flash e bolsa")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=HYPERLINK("https://www.leilaoonline.net/lote/detalhe/53626", "198")</f>
      </c>
      <c r="B94" s="4" t="s">
        <f>=HYPERLINK("https://www.leilaoonline.net/lote/detalhe/53626", " Gear VR com controle")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=HYPERLINK("https://www.leilaoonline.net/lote/detalhe/54019", "203")</f>
      </c>
      <c r="B95" s="4" t="s">
        <f>=HYPERLINK("https://www.leilaoonline.net/lote/detalhe/54019", "Corrente fechada ( 32cm)")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=HYPERLINK("https://www.leilaoonline.net/lote/detalhe/54020", "206")</f>
      </c>
      <c r="B96" s="4" t="s">
        <f>=HYPERLINK("https://www.leilaoonline.net/lote/detalhe/54020", "lote com: + 400 cards de campeonato de futebol italiano")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=HYPERLINK("https://www.leilaoonline.net/lote/detalhe/54021", "210")</f>
      </c>
      <c r="B97" s="4" t="s">
        <f>=HYPERLINK("https://www.leilaoonline.net/lote/detalhe/54021", "Par de mini jarras em prata 90 (15 x16cm) - Original Wellner")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=HYPERLINK("https://www.leilaoonline.net/lote/detalhe/54022", "211")</f>
      </c>
      <c r="B98" s="4" t="s">
        <f>=HYPERLINK("https://www.leilaoonline.net/lote/detalhe/54022", "Par de jarras em prata 90 ( 16 x 16 cm) - Sheffield")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=HYPERLINK("https://www.leilaoonline.net/lote/detalhe/54023", "215")</f>
      </c>
      <c r="B99" s="4" t="s">
        <f>=HYPERLINK("https://www.leilaoonline.net/lote/detalhe/54023", "Par de remos")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=HYPERLINK("https://www.leilaoonline.net/lote/detalhe/54024", "216")</f>
      </c>
      <c r="B100" s="4" t="s">
        <f>=HYPERLINK("https://www.leilaoonline.net/lote/detalhe/54024", "Lote com: 30 conjuntos de calça e blusão - vários modelos e tamanhos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=HYPERLINK("https://www.leilaoonline.net/lote/detalhe/54025", "217")</f>
      </c>
      <c r="B101" s="4" t="s">
        <f>=HYPERLINK("https://www.leilaoonline.net/lote/detalhe/54025", "Relógio Mido Automatic Multifort")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=HYPERLINK("https://www.leilaoonline.net/lote/detalhe/54027", "223")</f>
      </c>
      <c r="B102" s="4" t="s">
        <f>=HYPERLINK("https://www.leilaoonline.net/lote/detalhe/54027", "Lote com: Máquinas registradoras, celulares, gravador, máquina fotográfica, picador de papel, projetor ( 26 itens)")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=HYPERLINK("https://www.leilaoonline.net/lote/detalhe/54028", "224")</f>
      </c>
      <c r="B103" s="4" t="s">
        <f>=HYPERLINK("https://www.leilaoonline.net/lote/detalhe/54028", "Lote com: 3 filmadoras antigas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=HYPERLINK("https://www.leilaoonline.net/lote/detalhe/54029", "225")</f>
      </c>
      <c r="B104" s="4" t="s">
        <f>=HYPERLINK("https://www.leilaoonline.net/lote/detalhe/54029", "Luminária de mesa antiga banhada a prata déc. 80")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=HYPERLINK("https://www.leilaoonline.net/lote/detalhe/54030", "226")</f>
      </c>
      <c r="B105" s="4" t="s">
        <f>=HYPERLINK("https://www.leilaoonline.net/lote/detalhe/54030", "Lote com: Cds curso de montagem, livros e fitas de idiomas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=HYPERLINK("https://www.leilaoonline.net/lote/detalhe/54031", "227")</f>
      </c>
      <c r="B106" s="4" t="s">
        <f>=HYPERLINK("https://www.leilaoonline.net/lote/detalhe/54031", "Coleção de cartões telefônicos - Apróx 2.500 cartões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=HYPERLINK("https://www.leilaoonline.net/lote/detalhe/54036", "233")</f>
      </c>
      <c r="B107" s="4" t="s">
        <f>=HYPERLINK("https://www.leilaoonline.net/lote/detalhe/54036", "Mini tv Symphinic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=HYPERLINK("https://www.leilaoonline.net/lote/detalhe/54037", "234")</f>
      </c>
      <c r="B108" s="4" t="s">
        <f>=HYPERLINK("https://www.leilaoonline.net/lote/detalhe/54037", "Plataforma vibratória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=HYPERLINK("https://www.leilaoonline.net/lote/detalhe/54038", "235")</f>
      </c>
      <c r="B109" s="4" t="s">
        <f>=HYPERLINK("https://www.leilaoonline.net/lote/detalhe/54038", "Tv Mitsubishi com controle remoto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=HYPERLINK("https://www.leilaoonline.net/lote/detalhe/54039", "236")</f>
      </c>
      <c r="B110" s="4" t="s">
        <f>=HYPERLINK("https://www.leilaoonline.net/lote/detalhe/54039", "Antiga tv colorida Telefunken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=HYPERLINK("https://www.leilaoonline.net/lote/detalhe/54040", "237")</f>
      </c>
      <c r="B111" s="4" t="s">
        <f>=HYPERLINK("https://www.leilaoonline.net/lote/detalhe/54040", "Antiga tv Philco Deluxe 17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=HYPERLINK("https://www.leilaoonline.net/lote/detalhe/54042", "239")</f>
      </c>
      <c r="B112" s="4" t="s">
        <f>=HYPERLINK("https://www.leilaoonline.net/lote/detalhe/54042", "Tv antiga Philips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=HYPERLINK("https://www.leilaoonline.net/lote/detalhe/54043", "240")</f>
      </c>
      <c r="B113" s="4" t="s">
        <f>=HYPERLINK("https://www.leilaoonline.net/lote/detalhe/54043", "Tv antiga Silver point japan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=HYPERLINK("https://www.leilaoonline.net/lote/detalhe/54044", "241")</f>
      </c>
      <c r="B114" s="4" t="s">
        <f>=HYPERLINK("https://www.leilaoonline.net/lote/detalhe/54044", "Tv antiga Sharp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=HYPERLINK("https://www.leilaoonline.net/lote/detalhe/54045", "242")</f>
      </c>
      <c r="B115" s="4" t="s">
        <f>=HYPERLINK("https://www.leilaoonline.net/lote/detalhe/54045", "Tv antiga Philips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=HYPERLINK("https://www.leilaoonline.net/lote/detalhe/54047", "244")</f>
      </c>
      <c r="B116" s="4" t="s">
        <f>=HYPERLINK("https://www.leilaoonline.net/lote/detalhe/54047", "Tv Antiga Semp Toshiba Max collor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=HYPERLINK("https://www.leilaoonline.net/lote/detalhe/54049", "246")</f>
      </c>
      <c r="B117" s="4" t="s">
        <f>=HYPERLINK("https://www.leilaoonline.net/lote/detalhe/54049", "Lote com 2 uni. Abajur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=HYPERLINK("https://www.leilaoonline.net/lote/detalhe/54050", "247")</f>
      </c>
      <c r="B118" s="4" t="s">
        <f>=HYPERLINK("https://www.leilaoonline.net/lote/detalhe/54050", "Kit laringoscópio c/ 3 Lâminas missouri com lanterna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=HYPERLINK("https://www.leilaoonline.net/lote/detalhe/54052", "250")</f>
      </c>
      <c r="B119" s="4" t="s">
        <f>=HYPERLINK("https://www.leilaoonline.net/lote/detalhe/54052", "Boneco fofão ( 60cm)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=HYPERLINK("https://www.leilaoonline.net/lote/detalhe/54053", "251")</f>
      </c>
      <c r="B120" s="4" t="s">
        <f>=HYPERLINK("https://www.leilaoonline.net/lote/detalhe/54053", "Lote com: facas, porta mantientos, vasilhas ( 170 itens)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=HYPERLINK("https://www.leilaoonline.net/lote/detalhe/54054", "253")</f>
      </c>
      <c r="B121" s="4" t="s">
        <f>=HYPERLINK("https://www.leilaoonline.net/lote/detalhe/54054", "Ferro Industrial Á Vapor Takara 110v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=HYPERLINK("https://www.leilaoonline.net/lote/detalhe/54055", "254")</f>
      </c>
      <c r="B122" s="4" t="s">
        <f>=HYPERLINK("https://www.leilaoonline.net/lote/detalhe/54055", "Conjunto para cama de casal importado")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=HYPERLINK("https://www.leilaoonline.net/lote/detalhe/54072", "266")</f>
      </c>
      <c r="B123" s="4" t="s">
        <f>=HYPERLINK("https://www.leilaoonline.net/lote/detalhe/54072", " Cadeira odontológica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=HYPERLINK("https://www.leilaoonline.net/lote/detalhe/54061", "269")</f>
      </c>
      <c r="B124" s="4" t="s">
        <f>=HYPERLINK("https://www.leilaoonline.net/lote/detalhe/54061", " Adaga Chinesa em metal , detalhes dourados, lâmina em aço - 26cm")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=HYPERLINK("https://www.leilaoonline.net/lote/detalhe/54060", "270")</f>
      </c>
      <c r="B125" s="4" t="s">
        <f>=HYPERLINK("https://www.leilaoonline.net/lote/detalhe/54060", " Galheteiro - 5 pçs.")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=HYPERLINK("https://www.leilaoonline.net/lote/detalhe/54056", "271")</f>
      </c>
      <c r="B126" s="4" t="s">
        <f>=HYPERLINK("https://www.leilaoonline.net/lote/detalhe/54056", " Licoreira em cristal Baccarat - séc XIX - 26cm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=HYPERLINK("https://www.leilaoonline.net/lote/detalhe/54065", "272")</f>
      </c>
      <c r="B127" s="4" t="s">
        <f>=HYPERLINK("https://www.leilaoonline.net/lote/detalhe/54065", " Incensário de dragão ( 24 x 8 x 9 cm)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=HYPERLINK("https://www.leilaoonline.net/lote/detalhe/54058", "273")</f>
      </c>
      <c r="B128" s="4" t="s">
        <f>=HYPERLINK("https://www.leilaoonline.net/lote/detalhe/54058", " Escultura em metal cromado - 11 cm")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=HYPERLINK("https://www.leilaoonline.net/lote/detalhe/54074", "276")</f>
      </c>
      <c r="B129" s="4" t="s">
        <f>=HYPERLINK("https://www.leilaoonline.net/lote/detalhe/54074", " Galheteiro em metal espessurado a prata, guarnição em prata 90 - EBERLE")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=HYPERLINK("https://www.leilaoonline.net/lote/detalhe/54076", "283")</f>
      </c>
      <c r="B130" s="4" t="s">
        <f>=HYPERLINK("https://www.leilaoonline.net/lote/detalhe/54076", " Faqueiro com 130 peças 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=HYPERLINK("https://www.leilaoonline.net/lote/detalhe/54085", "287")</f>
      </c>
      <c r="B131" s="4" t="s">
        <f>=HYPERLINK("https://www.leilaoonline.net/lote/detalhe/54085", " Jogo de chá e café - 5 peças - Prata Wolff")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=HYPERLINK("https://www.leilaoonline.net/lote/detalhe/54088", "293")</f>
      </c>
      <c r="B132" s="4" t="s">
        <f>=HYPERLINK("https://www.leilaoonline.net/lote/detalhe/54088", " Filtro de porcelana - 43 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=HYPERLINK("https://www.leilaoonline.net/lote/detalhe/54096", "294")</f>
      </c>
      <c r="B133" s="4" t="s">
        <f>=HYPERLINK("https://www.leilaoonline.net/lote/detalhe/54096", " Filtro em porcelana -22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=HYPERLINK("https://www.leilaoonline.net/lote/detalhe/54089", "295")</f>
      </c>
      <c r="B134" s="4" t="s">
        <f>=HYPERLINK("https://www.leilaoonline.net/lote/detalhe/54089", " Filtro em porcelana - 53 Cm - Déc 70.")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=HYPERLINK("https://www.leilaoonline.net/lote/detalhe/54098", "296")</f>
      </c>
      <c r="B135" s="4" t="s">
        <f>=HYPERLINK("https://www.leilaoonline.net/lote/detalhe/54098", " Relógio de mesa Antigo - completo em madeira - ( 42 x 24 x 14cm)")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=HYPERLINK("https://www.leilaoonline.net/lote/detalhe/54100", "297")</f>
      </c>
      <c r="B136" s="4" t="s">
        <f>=HYPERLINK("https://www.leilaoonline.net/lote/detalhe/54100", " Ânfora em porcelana - Pé e boca em metal ( 27 x10 cm)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=HYPERLINK("https://www.leilaoonline.net/lote/detalhe/54102", "298")</f>
      </c>
      <c r="B137" s="4" t="s">
        <f>=HYPERLINK("https://www.leilaoonline.net/lote/detalhe/54102", " Terrina e travessa espessurada a prata Wolff - Alças e pega em bronse , vasilha em vidro ( 37cm)")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=HYPERLINK("https://www.leilaoonline.net/lote/detalhe/54103", "299")</f>
      </c>
      <c r="B138" s="4" t="s">
        <f>=HYPERLINK("https://www.leilaoonline.net/lote/detalhe/54103", " Lote com: 4 máquinas de lavar louças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=HYPERLINK("https://www.leilaoonline.net/lote/detalhe/54093", "301")</f>
      </c>
      <c r="B139" s="4" t="s">
        <f>=HYPERLINK("https://www.leilaoonline.net/lote/detalhe/54093", " Lote com: 4 máquinas de lavar louças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=HYPERLINK("https://www.leilaoonline.net/lote/detalhe/54097", "302")</f>
      </c>
      <c r="B140" s="4" t="s">
        <f>=HYPERLINK("https://www.leilaoonline.net/lote/detalhe/54097", " Jogo espessurado a prata Pegas em madeira torneado ( 18cm)")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=HYPERLINK("https://www.leilaoonline.net/lote/detalhe/54094", "304")</f>
      </c>
      <c r="B141" s="4" t="s">
        <f>=HYPERLINK("https://www.leilaoonline.net/lote/detalhe/54094", " Lote com 70 pçs. Mantegueira, porta copos - espessurado a prata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=HYPERLINK("https://www.leilaoonline.net/lote/detalhe/54099", "306")</f>
      </c>
      <c r="B142" s="4" t="s">
        <f>=HYPERLINK("https://www.leilaoonline.net/lote/detalhe/54099", " Lote com: 2 uni. Castiçais espessurado a prata (18.5cm) e 1 uni porta guardanapo em metal (15cm)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=HYPERLINK("https://www.leilaoonline.net/lote/detalhe/54101", "311")</f>
      </c>
      <c r="B143" s="4" t="s">
        <f>=HYPERLINK("https://www.leilaoonline.net/lote/detalhe/54101", " Medalhão em metal espessurado a prata ( 19.5 cm diam.)")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=HYPERLINK("https://www.leilaoonline.net/lote/detalhe/54092", "312")</f>
      </c>
      <c r="B144" s="4" t="s">
        <f>=HYPERLINK("https://www.leilaoonline.net/lote/detalhe/54092", " Lote com: 4 máquinas de lavar louças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=HYPERLINK("https://www.leilaoonline.net/lote/detalhe/54091", "313")</f>
      </c>
      <c r="B145" s="4" t="s">
        <f>=HYPERLINK("https://www.leilaoonline.net/lote/detalhe/54091", " Luminária em metal espessurado a prata ( 47 x 13 x 13 cm)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=HYPERLINK("https://www.leilaoonline.net/lote/detalhe/54105", "314")</f>
      </c>
      <c r="B146" s="4" t="s">
        <f>=HYPERLINK("https://www.leilaoonline.net/lote/detalhe/54105", " 2 uni. Biblias antigas - 1 com medalhão em bronze")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=HYPERLINK("https://www.leilaoonline.net/lote/detalhe/54106", "317")</f>
      </c>
      <c r="B147" s="4" t="s">
        <f>=HYPERLINK("https://www.leilaoonline.net/lote/detalhe/54106", " Relógio de parede - norte americano sécul XX - madeira maciça ( 55 x 30cm)")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=HYPERLINK("https://www.leilaoonline.net/lote/detalhe/54107", "318")</f>
      </c>
      <c r="B148" s="4" t="s">
        <f>=HYPERLINK("https://www.leilaoonline.net/lote/detalhe/54107", " Coleçao de bonecas Barbie, princesa, etc. 100 uni.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=HYPERLINK("https://www.leilaoonline.net/lote/detalhe/54108", "319")</f>
      </c>
      <c r="B149" s="4" t="s">
        <f>=HYPERLINK("https://www.leilaoonline.net/lote/detalhe/54108", " Lote com: 2 vasos importados em porcelana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=HYPERLINK("https://www.leilaoonline.net/lote/detalhe/54104", "320")</f>
      </c>
      <c r="B150" s="4" t="s">
        <f>=HYPERLINK("https://www.leilaoonline.net/lote/detalhe/54104", " Coleção de bonecos max steel, marvel, etc - 50 uni.")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=HYPERLINK("https://www.leilaoonline.net/lote/detalhe/54109", "321")</f>
      </c>
      <c r="B151" s="4" t="s">
        <f>=HYPERLINK("https://www.leilaoonline.net/lote/detalhe/54109", " Licoreira quadrangular em cristal - Lapidada ( 24.5cm)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=HYPERLINK("https://www.leilaoonline.net/lote/detalhe/54110", "323")</f>
      </c>
      <c r="B152" s="4" t="s">
        <f>=HYPERLINK("https://www.leilaoonline.net/lote/detalhe/54110", " Pratos de bambu importados do japão - déc 80 - ( Maior 28cm - menor 16 cm)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=HYPERLINK("https://www.leilaoonline.net/lote/detalhe/54111", "324")</f>
      </c>
      <c r="B153" s="4" t="s">
        <f>=HYPERLINK("https://www.leilaoonline.net/lote/detalhe/54111", " Coleção de bonecos max steel, marvel, etc - 50 uni.")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=HYPERLINK("https://www.leilaoonline.net/lote/detalhe/54113", "326")</f>
      </c>
      <c r="B154" s="4" t="s">
        <f>=HYPERLINK("https://www.leilaoonline.net/lote/detalhe/54113", " Coleção de bonecas Barbie, princesas, etc - 77 uni.   acessórios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=HYPERLINK("https://www.leilaoonline.net/lote/detalhe/54112", "327")</f>
      </c>
      <c r="B155" s="4" t="s">
        <f>=HYPERLINK("https://www.leilaoonline.net/lote/detalhe/54112", " Jarra com bacia em metal espessurado a prata - Argentino  (16 x 18.5 cm -jarra e 26.5 x6 cm prato)")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=HYPERLINK("https://www.leilaoonline.net/lote/detalhe/54115", "329")</f>
      </c>
      <c r="B156" s="4" t="s">
        <f>=HYPERLINK("https://www.leilaoonline.net/lote/detalhe/54115", " Relógiode mesa ferradura em bronze ( 19.5 x 16.5 x 8 cm - 3.3 kg)")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=HYPERLINK("https://www.leilaoonline.net/lote/detalhe/54114", "330")</f>
      </c>
      <c r="B157" s="4" t="s">
        <f>=HYPERLINK("https://www.leilaoonline.net/lote/detalhe/54114", " Coleção de bonecas Barbie, princesas, etc. - 100 uni.")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=HYPERLINK("https://www.leilaoonline.net/lote/detalhe/54116", "335")</f>
      </c>
      <c r="B158" s="4" t="s">
        <f>=HYPERLINK("https://www.leilaoonline.net/lote/detalhe/54116", " Licoreira em cristal Europeu - ( 29cm)")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=HYPERLINK("https://www.leilaoonline.net/lote/detalhe/54117", "336")</f>
      </c>
      <c r="B159" s="4" t="s">
        <f>=HYPERLINK("https://www.leilaoonline.net/lote/detalhe/54117", " Lote com: Brinquedos diversos")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=HYPERLINK("https://www.leilaoonline.net/lote/detalhe/54118", "339")</f>
      </c>
      <c r="B160" s="4" t="s">
        <f>=HYPERLINK("https://www.leilaoonline.net/lote/detalhe/54118", " Prato importado em porcelana chinesa ( 31cm)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=HYPERLINK("https://www.leilaoonline.net/lote/detalhe/54119", "340")</f>
      </c>
      <c r="B161" s="4" t="s">
        <f>=HYPERLINK("https://www.leilaoonline.net/lote/detalhe/54119", " Lote com: Brinquedos diversos")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=HYPERLINK("https://www.leilaoonline.net/lote/detalhe/54120", "341")</f>
      </c>
      <c r="B162" s="4" t="s">
        <f>=HYPERLINK("https://www.leilaoonline.net/lote/detalhe/54120", " Telefone antigo - ( 35cm)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=HYPERLINK("https://www.leilaoonline.net/lote/detalhe/54121", "343")</f>
      </c>
      <c r="B163" s="4" t="s">
        <f>=HYPERLINK("https://www.leilaoonline.net/lote/detalhe/54121", " Centro de mesa em metal prateado ( 24 x 10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=HYPERLINK("https://www.leilaoonline.net/lote/detalhe/54122", "344")</f>
      </c>
      <c r="B164" s="4" t="s">
        <f>=HYPERLINK("https://www.leilaoonline.net/lote/detalhe/54122", " Lote com: jogos diversos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=HYPERLINK("https://www.leilaoonline.net/lote/detalhe/54123", "345")</f>
      </c>
      <c r="B165" s="4" t="s">
        <f>=HYPERLINK("https://www.leilaoonline.net/lote/detalhe/54123", " Par de castiçais em metal dourado ( 23cm)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=HYPERLINK("https://www.leilaoonline.net/lote/detalhe/54124", "347")</f>
      </c>
      <c r="B166" s="4" t="s">
        <f>=HYPERLINK("https://www.leilaoonline.net/lote/detalhe/54124", " Escultura de elefante com madrepérola ( 19 x 23cm)")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=HYPERLINK("https://www.leilaoonline.net/lote/detalhe/54125", "351")</f>
      </c>
      <c r="B167" s="4" t="s">
        <f>=HYPERLINK("https://www.leilaoonline.net/lote/detalhe/54125", " Centro de mesa ( 53 x 18 cm)")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=HYPERLINK("https://www.leilaoonline.net/lote/detalhe/54127", "354")</f>
      </c>
      <c r="B168" s="4" t="s">
        <f>=HYPERLINK("https://www.leilaoonline.net/lote/detalhe/54127", " Piano antigo Hering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=HYPERLINK("https://www.leilaoonline.net/lote/detalhe/54126", "355")</f>
      </c>
      <c r="B169" s="4" t="s">
        <f>=HYPERLINK("https://www.leilaoonline.net/lote/detalhe/54126", " Medalhão de parede em metal dourado - (32cm)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=HYPERLINK("https://www.leilaoonline.net/lote/detalhe/54129", "358")</f>
      </c>
      <c r="B170" s="4" t="s">
        <f>=HYPERLINK("https://www.leilaoonline.net/lote/detalhe/54129", " Lote com: 100 uni. Facas em inox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=HYPERLINK("https://www.leilaoonline.net/lote/detalhe/54128", "360")</f>
      </c>
      <c r="B171" s="4" t="s">
        <f>=HYPERLINK("https://www.leilaoonline.net/lote/detalhe/54128", " Lote com: 100 facas e 1. tesoura")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=HYPERLINK("https://www.leilaoonline.net/lote/detalhe/54130", "362")</f>
      </c>
      <c r="B172" s="4" t="s">
        <f>=HYPERLINK("https://www.leilaoonline.net/lote/detalhe/54130", " Lote com: 100 facas em inox. (apenas as facas)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=HYPERLINK("https://www.leilaoonline.net/lote/detalhe/54131", "363")</f>
      </c>
      <c r="B173" s="4" t="s">
        <f>=HYPERLINK("https://www.leilaoonline.net/lote/detalhe/54131", " Balança antiga déc. 80 para 5 kg - pratos em metal ( 49x 22cm)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=HYPERLINK("https://www.leilaoonline.net/lote/detalhe/54132", "364")</f>
      </c>
      <c r="B174" s="4" t="s">
        <f>=HYPERLINK("https://www.leilaoonline.net/lote/detalhe/54132", " Lote com: 100 facas em inox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=HYPERLINK("https://www.leilaoonline.net/lote/detalhe/54134", "365")</f>
      </c>
      <c r="B175" s="4" t="s">
        <f>=HYPERLINK("https://www.leilaoonline.net/lote/detalhe/54134", " Fruteira espessurada a prata -Melhor da exposição  Mundial IV Cenario 5 de novembro de 1965 - Premio Grapette ( 33cm)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=HYPERLINK("https://www.leilaoonline.net/lote/detalhe/54133", "366")</f>
      </c>
      <c r="B176" s="4" t="s">
        <f>=HYPERLINK("https://www.leilaoonline.net/lote/detalhe/54133", " Lote com: Brinquedos diversos")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=HYPERLINK("https://www.leilaoonline.net/lote/detalhe/54135", "367")</f>
      </c>
      <c r="B177" s="4" t="s">
        <f>=HYPERLINK("https://www.leilaoonline.net/lote/detalhe/54135", " Vasos em bronze importados da índia - séc. XX ( 30 x 9 cm)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=HYPERLINK("https://www.leilaoonline.net/lote/detalhe/54136", "369")</f>
      </c>
      <c r="B178" s="4" t="s">
        <f>=HYPERLINK("https://www.leilaoonline.net/lote/detalhe/54136", " Faqueiro 80 pçs. Em inox dourado")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=HYPERLINK("https://www.leilaoonline.net/lote/detalhe/54137", "370")</f>
      </c>
      <c r="B179" s="4" t="s">
        <f>=HYPERLINK("https://www.leilaoonline.net/lote/detalhe/54137", " Lote com: Conchas de oceano, diversos tamanhos - 20 itens.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=HYPERLINK("https://www.leilaoonline.net/lote/detalhe/54141", "372")</f>
      </c>
      <c r="B180" s="4" t="s">
        <f>=HYPERLINK("https://www.leilaoonline.net/lote/detalhe/54141", " Boneco gnomo raridade - 26cm")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=HYPERLINK("https://www.leilaoonline.net/lote/detalhe/54140", "373")</f>
      </c>
      <c r="B181" s="4" t="s">
        <f>=HYPERLINK("https://www.leilaoonline.net/lote/detalhe/54140", " Jogo de chá banhado a prata - EBERLE 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=HYPERLINK("https://www.leilaoonline.net/lote/detalhe/54142", "374")</f>
      </c>
      <c r="B182" s="4" t="s">
        <f>=HYPERLINK("https://www.leilaoonline.net/lote/detalhe/54142", " Coleção livros mestre da pintuda editora abril - 39 uni.")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=HYPERLINK("https://www.leilaoonline.net/lote/detalhe/54143", "375")</f>
      </c>
      <c r="B183" s="4" t="s">
        <f>=HYPERLINK("https://www.leilaoonline.net/lote/detalhe/54143", " Licoreira com taças em vidrão bico de jaca - 25.5 cm jarra - 10cm copo")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=HYPERLINK("https://www.leilaoonline.net/lote/detalhe/54144", "376")</f>
      </c>
      <c r="B184" s="4" t="s">
        <f>=HYPERLINK("https://www.leilaoonline.net/lote/detalhe/54144", " Tv Symphonic - raridade - Sem cabo")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=HYPERLINK("https://www.leilaoonline.net/lote/detalhe/54146", "378")</f>
      </c>
      <c r="B185" s="4" t="s">
        <f>=HYPERLINK("https://www.leilaoonline.net/lote/detalhe/54146", " Cabine UV para unhas de gel e acry gel")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=HYPERLINK("https://www.leilaoonline.net/lote/detalhe/54138", "379")</f>
      </c>
      <c r="B186" s="4" t="s">
        <f>=HYPERLINK("https://www.leilaoonline.net/lote/detalhe/54138", " Relógio de parede Tagus Sincro - elétrico ( 36cm)")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=HYPERLINK("https://www.leilaoonline.net/lote/detalhe/54147", "380")</f>
      </c>
      <c r="B187" s="4" t="s">
        <f>=HYPERLINK("https://www.leilaoonline.net/lote/detalhe/54147", " Coleção - 50 anos de histórias do Mundo - 3 volumes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=HYPERLINK("https://www.leilaoonline.net/lote/detalhe/54077", "383")</f>
      </c>
      <c r="B188" s="4" t="s">
        <f>=HYPERLINK("https://www.leilaoonline.net/lote/detalhe/54077", " Escultura de galos de briga em alumínio - ( 24x 24x 20cm)")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=HYPERLINK("https://www.leilaoonline.net/lote/detalhe/54078", "384")</f>
      </c>
      <c r="B189" s="4" t="s">
        <f>=HYPERLINK("https://www.leilaoonline.net/lote/detalhe/54078", " Coleção Livros Pedro Calmon - História do Brasil - 7 volumes")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=HYPERLINK("https://www.leilaoonline.net/lote/detalhe/54081", "385")</f>
      </c>
      <c r="B190" s="4" t="s">
        <f>=HYPERLINK("https://www.leilaoonline.net/lote/detalhe/54081", " Relógio de parede em madeira - Máquina quartz ( 53 x 78 cm)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=HYPERLINK("https://www.leilaoonline.net/lote/detalhe/54079", "387")</f>
      </c>
      <c r="B191" s="4" t="s">
        <f>=HYPERLINK("https://www.leilaoonline.net/lote/detalhe/54079", " Máquinas de costura Elgin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=HYPERLINK("https://www.leilaoonline.net/lote/detalhe/54082", "388")</f>
      </c>
      <c r="B192" s="4" t="s">
        <f>=HYPERLINK("https://www.leilaoonline.net/lote/detalhe/54082", " Fascículos os grandes do Jazz - 46 volumes.")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=HYPERLINK("https://www.leilaoonline.net/lote/detalhe/53761", "389")</f>
      </c>
      <c r="B193" s="4" t="s">
        <f>=HYPERLINK("https://www.leilaoonline.net/lote/detalhe/53761", " Lote com: Apróx. 2.800 gibis - colecionador")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1.000,00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=HYPERLINK("https://www.leilaoonline.net/lote/detalhe/53760", "392")</f>
      </c>
      <c r="B194" s="4" t="s">
        <f>=HYPERLINK("https://www.leilaoonline.net/lote/detalhe/53760", " Relógio Cuco em madeira, plástico duro e metal - ( 54x 24 x 14 cm)")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=HYPERLINK("https://www.leilaoonline.net/lote/detalhe/53762", "394")</f>
      </c>
      <c r="B195" s="4" t="s">
        <f>=HYPERLINK("https://www.leilaoonline.net/lote/detalhe/53762", " Baixela de café com 3 peças em inox Fracalanza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=HYPERLINK("https://www.leilaoonline.net/lote/detalhe/53765", "395")</f>
      </c>
      <c r="B196" s="4" t="s">
        <f>=HYPERLINK("https://www.leilaoonline.net/lote/detalhe/53765", " Lote com: 47 gibis TEX - 47 edições Globo ( 140 a 143, 207 a 254) e 3 edições Riográfica (204 a 206)")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=HYPERLINK("https://www.leilaoonline.net/lote/detalhe/53767", "396")</f>
      </c>
      <c r="B197" s="4" t="s">
        <f>=HYPERLINK("https://www.leilaoonline.net/lote/detalhe/53767", " Lote com: 3 esculturas em bronze de origem árabe")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=HYPERLINK("https://www.leilaoonline.net/lote/detalhe/53764", "397")</f>
      </c>
      <c r="B198" s="4" t="s">
        <f>=HYPERLINK("https://www.leilaoonline.net/lote/detalhe/53764", " Lote com: 220 gibis TEX editora Mythos")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=HYPERLINK("https://www.leilaoonline.net/lote/detalhe/53768", "399")</f>
      </c>
      <c r="B199" s="4" t="s">
        <f>=HYPERLINK("https://www.leilaoonline.net/lote/detalhe/53768", " Peças para relógio carrilhão para restauros")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=HYPERLINK("https://www.leilaoonline.net/lote/detalhe/53766", "401")</f>
      </c>
      <c r="B200" s="4" t="s">
        <f>=HYPERLINK("https://www.leilaoonline.net/lote/detalhe/53766", " Paliteiro em metal banhado de prata - (23,5cm)")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=HYPERLINK("https://www.leilaoonline.net/lote/detalhe/53769", "404")</f>
      </c>
      <c r="B201" s="4" t="s">
        <f>=HYPERLINK("https://www.leilaoonline.net/lote/detalhe/53769", " Lote com: brinquedos e bonecas antigas - estrela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=HYPERLINK("https://www.leilaoonline.net/lote/detalhe/53773", "405")</f>
      </c>
      <c r="B202" s="4" t="s">
        <f>=HYPERLINK("https://www.leilaoonline.net/lote/detalhe/53773", " Jogo em Metal Branco - 9 peças")</f>
      </c>
      <c r="C202" s="4" t="inlineStr">
        <is>
          <t>Vendido</t>
        </is>
      </c>
      <c r="D202" s="4" t="inlineStr">
        <is>
          <t>6</t>
        </is>
      </c>
      <c r="E202" s="5" t="inlineStr">
        <is>
          <t>550,00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=HYPERLINK("https://www.leilaoonline.net/lote/detalhe/53770", "406")</f>
      </c>
      <c r="B203" s="4" t="s">
        <f>=HYPERLINK("https://www.leilaoonline.net/lote/detalhe/53770", " Brinquedos antigos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=HYPERLINK("https://www.leilaoonline.net/lote/detalhe/53772", "409")</f>
      </c>
      <c r="B204" s="4" t="s">
        <f>=HYPERLINK("https://www.leilaoonline.net/lote/detalhe/53772", " Centro de mesa importado em porcelana - centro com medalhão (14.5cm alt. 22.2 cm diam.)")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=HYPERLINK("https://www.leilaoonline.net/lote/detalhe/53774", "411")</f>
      </c>
      <c r="B205" s="4" t="s">
        <f>=HYPERLINK("https://www.leilaoonline.net/lote/detalhe/53774", " Medalhão em metal (39 cm)")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=HYPERLINK("https://www.leilaoonline.net/lote/detalhe/53777", "413")</f>
      </c>
      <c r="B206" s="4" t="s">
        <f>=HYPERLINK("https://www.leilaoonline.net/lote/detalhe/53777", " Lote com: 3 Pratos diversos - (maior 26cm)")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=HYPERLINK("https://www.leilaoonline.net/lote/detalhe/53775", "414")</f>
      </c>
      <c r="B207" s="4" t="s">
        <f>=HYPERLINK("https://www.leilaoonline.net/lote/detalhe/53775", " Relógio tipo 8 de madeira nobre - (42 x 23cm)")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=HYPERLINK("https://www.leilaoonline.net/lote/detalhe/53776", "415")</f>
      </c>
      <c r="B208" s="4" t="s">
        <f>=HYPERLINK("https://www.leilaoonline.net/lote/detalhe/53776", " Crucifixo em Marfim - único no Brasil - Europe - ( 39 x 19cm)")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=HYPERLINK("https://www.leilaoonline.net/lote/detalhe/53778", "416")</f>
      </c>
      <c r="B209" s="4" t="s">
        <f>=HYPERLINK("https://www.leilaoonline.net/lote/detalhe/53778", " Taxidermia - jacaré - com registro de licença ( 78 x 13 x 15 cm)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=HYPERLINK("https://www.leilaoonline.net/lote/detalhe/53779", "417")</f>
      </c>
      <c r="B210" s="4" t="s">
        <f>=HYPERLINK("https://www.leilaoonline.net/lote/detalhe/53779", " Bonecos de coleção - 3 peças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=HYPERLINK("https://www.leilaoonline.net/lote/detalhe/53788", "419")</f>
      </c>
      <c r="B211" s="4" t="s">
        <f>=HYPERLINK("https://www.leilaoonline.net/lote/detalhe/53788", " Bule para café Importado - emirados árabes - metal prateado e dourado")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550,00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=HYPERLINK("https://www.leilaoonline.net/lote/detalhe/53781", "421")</f>
      </c>
      <c r="B212" s="4" t="s">
        <f>=HYPERLINK("https://www.leilaoonline.net/lote/detalhe/53781", " Estátua em bronze banhado a cobre - apoio de madeira - (23.5 x 43 x 8 cm)")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=HYPERLINK("https://www.leilaoonline.net/lote/detalhe/53786", "423")</f>
      </c>
      <c r="B213" s="4" t="s">
        <f>=HYPERLINK("https://www.leilaoonline.net/lote/detalhe/53786", " Escultura importada africana em jacarandá - 20cm")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=HYPERLINK("https://www.leilaoonline.net/lote/detalhe/53784", "424")</f>
      </c>
      <c r="B214" s="4" t="s">
        <f>=HYPERLINK("https://www.leilaoonline.net/lote/detalhe/53784", " Escultura  em Bronze - 3.2kg - 33 x 27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=HYPERLINK("https://www.leilaoonline.net/lote/detalhe/53791", "425")</f>
      </c>
      <c r="B215" s="4" t="s">
        <f>=HYPERLINK("https://www.leilaoonline.net/lote/detalhe/53791", " Tigela importada - Porcelana Japonesa pintada a mão - (7.5 x 24 cm)")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=HYPERLINK("https://www.leilaoonline.net/lote/detalhe/53783", "427")</f>
      </c>
      <c r="B216" s="4" t="s">
        <f>=HYPERLINK("https://www.leilaoonline.net/lote/detalhe/53783", " Jogo de chá importado pintado a mão")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=HYPERLINK("https://www.leilaoonline.net/lote/detalhe/53785", "429")</f>
      </c>
      <c r="B217" s="4" t="s">
        <f>=HYPERLINK("https://www.leilaoonline.net/lote/detalhe/53785", " Sopeira importada japonesa, pintada a mão - porcelana ( 13 x 25 cm)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=HYPERLINK("https://www.leilaoonline.net/lote/detalhe/53782", "430")</f>
      </c>
      <c r="B218" s="4" t="s">
        <f>=HYPERLINK("https://www.leilaoonline.net/lote/detalhe/53782", " Luminária em Bronze ( 49cm) ")</f>
      </c>
      <c r="C218" s="4" t="inlineStr">
        <is>
          <t>Vendido</t>
        </is>
      </c>
      <c r="D218" s="4" t="inlineStr">
        <is>
          <t>11</t>
        </is>
      </c>
      <c r="E218" s="5" t="inlineStr">
        <is>
          <t>700,00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=HYPERLINK("https://www.leilaoonline.net/lote/detalhe/53787", "433")</f>
      </c>
      <c r="B219" s="4" t="s">
        <f>=HYPERLINK("https://www.leilaoonline.net/lote/detalhe/53787", " Molheira em porcelana japonesa, pintado a mão Imari - ( 7 x 22 x 25 cm)")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=HYPERLINK("https://www.leilaoonline.net/lote/detalhe/53804", "434")</f>
      </c>
      <c r="B220" s="4" t="s">
        <f>=HYPERLINK("https://www.leilaoonline.net/lote/detalhe/53804", " Lote com: Jogos Play Station originais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=HYPERLINK("https://www.leilaoonline.net/lote/detalhe/53815", "435")</f>
      </c>
      <c r="B221" s="4" t="s">
        <f>=HYPERLINK("https://www.leilaoonline.net/lote/detalhe/53815", " Licoreira em Alabastro - 6 copos")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=HYPERLINK("https://www.leilaoonline.net/lote/detalhe/53812", "436")</f>
      </c>
      <c r="B222" s="4" t="s">
        <f>=HYPERLINK("https://www.leilaoonline.net/lote/detalhe/53812", " Brinquedos antigos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=HYPERLINK("https://www.leilaoonline.net/lote/detalhe/53814", "437")</f>
      </c>
      <c r="B223" s="4" t="s">
        <f>=HYPERLINK("https://www.leilaoonline.net/lote/detalhe/53814", " Lote com: 5 saladeiras ( 3.5 x 14.5 cm) e 1 saladeira grande 6 x 33 - Porcelana chinesa")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=HYPERLINK("https://www.leilaoonline.net/lote/detalhe/53808", "438")</f>
      </c>
      <c r="B224" s="4" t="s">
        <f>=HYPERLINK("https://www.leilaoonline.net/lote/detalhe/53808", " Brinquedos antigos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=HYPERLINK("https://www.leilaoonline.net/lote/detalhe/53805", "439")</f>
      </c>
      <c r="B225" s="4" t="s">
        <f>=HYPERLINK("https://www.leilaoonline.net/lote/detalhe/53805", " Travessa - porcelana japonesa desenhada a mão ( 3 x 35 x 26 cm)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=HYPERLINK("https://www.leilaoonline.net/lote/detalhe/53813", "442")</f>
      </c>
      <c r="B226" s="4" t="s">
        <f>=HYPERLINK("https://www.leilaoonline.net/lote/detalhe/53813", " Brinquedos antigos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=HYPERLINK("https://www.leilaoonline.net/lote/detalhe/53810", "444")</f>
      </c>
      <c r="B227" s="4" t="s">
        <f>=HYPERLINK("https://www.leilaoonline.net/lote/detalhe/53810", " Livros raros " naipes "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=HYPERLINK("https://www.leilaoonline.net/lote/detalhe/53803", "445")</f>
      </c>
      <c r="B228" s="4" t="s">
        <f>=HYPERLINK("https://www.leilaoonline.net/lote/detalhe/53803", " Livros raros")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=HYPERLINK("https://www.leilaoonline.net/lote/detalhe/53809", "446")</f>
      </c>
      <c r="B229" s="4" t="s">
        <f>=HYPERLINK("https://www.leilaoonline.net/lote/detalhe/53809", " Livros raros")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=HYPERLINK("https://www.leilaoonline.net/lote/detalhe/53802", "447")</f>
      </c>
      <c r="B230" s="4" t="s">
        <f>=HYPERLINK("https://www.leilaoonline.net/lote/detalhe/53802", " Brinquedos antigos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=HYPERLINK("https://www.leilaoonline.net/lote/detalhe/53807", "449")</f>
      </c>
      <c r="B231" s="4" t="s">
        <f>=HYPERLINK("https://www.leilaoonline.net/lote/detalhe/53807", " Brinquedos antigos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=HYPERLINK("https://www.leilaoonline.net/lote/detalhe/53817", "452")</f>
      </c>
      <c r="B232" s="4" t="s">
        <f>=HYPERLINK("https://www.leilaoonline.net/lote/detalhe/53817", " Coleção 23 aviões de combate - editora Planeta deagostini")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=HYPERLINK("https://www.leilaoonline.net/lote/detalhe/53819", "454")</f>
      </c>
      <c r="B233" s="4" t="s">
        <f>=HYPERLINK("https://www.leilaoonline.net/lote/detalhe/53819", " Lote com: Enciclopédias e livros - 38 itens.")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=HYPERLINK("https://www.leilaoonline.net/lote/detalhe/53818", "456")</f>
      </c>
      <c r="B234" s="4" t="s">
        <f>=HYPERLINK("https://www.leilaoonline.net/lote/detalhe/53818", " Kit de colheres para chá em prata argentina 925 , cabo retorcido - 12 itens.")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=HYPERLINK("https://www.leilaoonline.net/lote/detalhe/53822", "458")</f>
      </c>
      <c r="B235" s="4" t="s">
        <f>=HYPERLINK("https://www.leilaoonline.net/lote/detalhe/53822", " Livros Raros")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=HYPERLINK("https://www.leilaoonline.net/lote/detalhe/53821", "459")</f>
      </c>
      <c r="B236" s="4" t="s">
        <f>=HYPERLINK("https://www.leilaoonline.net/lote/detalhe/53821", " Jogo de calotas VW")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=HYPERLINK("https://www.leilaoonline.net/lote/detalhe/53826", "464")</f>
      </c>
      <c r="B237" s="4" t="s">
        <f>=HYPERLINK("https://www.leilaoonline.net/lote/detalhe/53826", " Jogo para café - importado chinês - pintados a mão e filetados a ouro - 9 itens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400,00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=HYPERLINK("https://www.leilaoonline.net/lote/detalhe/53824", "467")</f>
      </c>
      <c r="B238" s="4" t="s">
        <f>=HYPERLINK("https://www.leilaoonline.net/lote/detalhe/53824", " Faqueiro Hércules - Caixa de madeira - 125 peças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=HYPERLINK("https://www.leilaoonline.net/lote/detalhe/53823", "468")</f>
      </c>
      <c r="B239" s="4" t="s">
        <f>=HYPERLINK("https://www.leilaoonline.net/lote/detalhe/53823", " Formas em bronze para fabricação de sabonetes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=HYPERLINK("https://www.leilaoonline.net/lote/detalhe/53825", "469")</f>
      </c>
      <c r="B240" s="4" t="s">
        <f>=HYPERLINK("https://www.leilaoonline.net/lote/detalhe/53825", " Lote com: Livros e fascículos raros de obras de artes -   100 itens.")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=HYPERLINK("https://www.leilaoonline.net/lote/detalhe/53835", "470")</f>
      </c>
      <c r="B241" s="4" t="s">
        <f>=HYPERLINK("https://www.leilaoonline.net/lote/detalhe/53835", " Galheteiro em Madeira e porcelana - com talheres para servir ( 15/ 24cm)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=HYPERLINK("https://www.leilaoonline.net/lote/detalhe/53842", "472")</f>
      </c>
      <c r="B242" s="4" t="s">
        <f>=HYPERLINK("https://www.leilaoonline.net/lote/detalhe/53842", " Galheteiro em madeira e porcelana - Com tralheres - ( 41/21 cm)")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=HYPERLINK("https://www.leilaoonline.net/lote/detalhe/53832", "473")</f>
      </c>
      <c r="B243" s="4" t="s">
        <f>=HYPERLINK("https://www.leilaoonline.net/lote/detalhe/53832", " Rara Espada em Aço inox - ( 41cm)")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=HYPERLINK("https://www.leilaoonline.net/lote/detalhe/53837", "474")</f>
      </c>
      <c r="B244" s="4" t="s">
        <f>=HYPERLINK("https://www.leilaoonline.net/lote/detalhe/53837", " Escultura em Resina - importado da itália - Séc XX ( 10 x 16 x 11 cm 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=HYPERLINK("https://www.leilaoonline.net/lote/detalhe/53831", "475")</f>
      </c>
      <c r="B245" s="4" t="s">
        <f>=HYPERLINK("https://www.leilaoonline.net/lote/detalhe/53831", " Relógio Voigtel em madeira entalhada - ( 29 x 59 cm)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=HYPERLINK("https://www.leilaoonline.net/lote/detalhe/53828", "476")</f>
      </c>
      <c r="B246" s="4" t="s">
        <f>=HYPERLINK("https://www.leilaoonline.net/lote/detalhe/53828", " Escultura em Resina - importado da itália - Séc XX ( 10 x 16 x 11 cm 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=HYPERLINK("https://www.leilaoonline.net/lote/detalhe/53838", "478")</f>
      </c>
      <c r="B247" s="4" t="s">
        <f>=HYPERLINK("https://www.leilaoonline.net/lote/detalhe/53838", " Escultura em Resina - importado da itália - Séc XX ( 10 x 16 x 11 cm 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=HYPERLINK("https://www.leilaoonline.net/lote/detalhe/53830", "479")</f>
      </c>
      <c r="B248" s="4" t="s">
        <f>=HYPERLINK("https://www.leilaoonline.net/lote/detalhe/53830", " Castiçais em bronze - 21 cm")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=HYPERLINK("https://www.leilaoonline.net/lote/detalhe/53833", "480")</f>
      </c>
      <c r="B249" s="4" t="s">
        <f>=HYPERLINK("https://www.leilaoonline.net/lote/detalhe/53833", " Escultura em Resina - importado da itália - Séc XX ( 10 x 16 x 11 cm 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=HYPERLINK("https://www.leilaoonline.net/lote/detalhe/53840", "481")</f>
      </c>
      <c r="B250" s="4" t="s">
        <f>=HYPERLINK("https://www.leilaoonline.net/lote/detalhe/53840", " Relógio de mesa em resina -importado  USA Séc XX ( 30 x 17 cm)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=HYPERLINK("https://www.leilaoonline.net/lote/detalhe/53834", "482")</f>
      </c>
      <c r="B251" s="4" t="s">
        <f>=HYPERLINK("https://www.leilaoonline.net/lote/detalhe/53834", " Escultura em Resina - importado da itália - Séc XX ( 10 x 16 x 11 cm 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=HYPERLINK("https://www.leilaoonline.net/lote/detalhe/53827", "483")</f>
      </c>
      <c r="B252" s="4" t="s">
        <f>=HYPERLINK("https://www.leilaoonline.net/lote/detalhe/53827", " Floreira Oblonga em metal banhado à prata - recipiente dentro removível - ( 12.5 x 33 x 12 cm) ")</f>
      </c>
      <c r="C252" s="4" t="inlineStr">
        <is>
          <t>Vendido</t>
        </is>
      </c>
      <c r="D252" s="4" t="inlineStr">
        <is>
          <t>10</t>
        </is>
      </c>
      <c r="E252" s="5" t="inlineStr">
        <is>
          <t>600,00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=HYPERLINK("https://www.leilaoonline.net/lote/detalhe/53839", "484")</f>
      </c>
      <c r="B253" s="4" t="s">
        <f>=HYPERLINK("https://www.leilaoonline.net/lote/detalhe/53839", " Jogo de xícaras para café em metal prateado - RENNER - porcelana portuguesa")</f>
      </c>
      <c r="C253" s="4" t="inlineStr">
        <is>
          <t>Vendido</t>
        </is>
      </c>
      <c r="D253" s="4" t="inlineStr">
        <is>
          <t>6</t>
        </is>
      </c>
      <c r="E253" s="5" t="inlineStr">
        <is>
          <t>400,00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=HYPERLINK("https://www.leilaoonline.net/lote/detalhe/53836", "485")</f>
      </c>
      <c r="B254" s="4" t="s">
        <f>=HYPERLINK("https://www.leilaoonline.net/lote/detalhe/53836", " Sino de mesa em metal espessurado à prata ( 10 x 5 cm)")</f>
      </c>
      <c r="C254" s="4" t="inlineStr">
        <is>
          <t>Vendido</t>
        </is>
      </c>
      <c r="D254" s="4" t="inlineStr">
        <is>
          <t>9</t>
        </is>
      </c>
      <c r="E254" s="5" t="inlineStr">
        <is>
          <t>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=HYPERLINK("https://www.leilaoonline.net/lote/detalhe/53841", "486")</f>
      </c>
      <c r="B255" s="4" t="s">
        <f>=HYPERLINK("https://www.leilaoonline.net/lote/detalhe/53841", " Relógio com cuba de vidro ( 25 x 14 cm)")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=HYPERLINK("https://www.leilaoonline.net/lote/detalhe/53843", "487")</f>
      </c>
      <c r="B256" s="4" t="s">
        <f>=HYPERLINK("https://www.leilaoonline.net/lote/detalhe/53843", " Luminária em Bronze - 30 cm")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=HYPERLINK("https://www.leilaoonline.net/lote/detalhe/53844", "488")</f>
      </c>
      <c r="B257" s="4" t="s">
        <f>=HYPERLINK("https://www.leilaoonline.net/lote/detalhe/53844", " Castiçais em metal - ( 23 cm )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=HYPERLINK("https://www.leilaoonline.net/lote/detalhe/53845", "490")</f>
      </c>
      <c r="B258" s="4" t="s">
        <f>=HYPERLINK("https://www.leilaoonline.net/lote/detalhe/53845", " Paliteiro pressurizado prata - 15 cm")</f>
      </c>
      <c r="C258" s="4" t="inlineStr">
        <is>
          <t>Vendido</t>
        </is>
      </c>
      <c r="D258" s="4" t="inlineStr">
        <is>
          <t>2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=HYPERLINK("https://www.leilaoonline.net/lote/detalhe/53847", "491")</f>
      </c>
      <c r="B259" s="4" t="s">
        <f>=HYPERLINK("https://www.leilaoonline.net/lote/detalhe/53847", " Vaso importado do japão - 27 cm")</f>
      </c>
      <c r="C259" s="4" t="inlineStr">
        <is>
          <t>Vendido</t>
        </is>
      </c>
      <c r="D259" s="4" t="inlineStr">
        <is>
          <t>2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=HYPERLINK("https://www.leilaoonline.net/lote/detalhe/53848", "492")</f>
      </c>
      <c r="B260" s="4" t="s">
        <f>=HYPERLINK("https://www.leilaoonline.net/lote/detalhe/53848", " Solifleur à prata - 33 cm")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=HYPERLINK("https://www.leilaoonline.net/lote/detalhe/53846", "493")</f>
      </c>
      <c r="B261" s="4" t="s">
        <f>=HYPERLINK("https://www.leilaoonline.net/lote/detalhe/53846", " Lote com: Apróx. 300 livros diversos 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=HYPERLINK("https://www.leilaoonline.net/lote/detalhe/53849", "494")</f>
      </c>
      <c r="B262" s="4" t="s">
        <f>=HYPERLINK("https://www.leilaoonline.net/lote/detalhe/53849", "Livros coletânea das leis do comércio exterior - 34 volumes")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=HYPERLINK("https://www.leilaoonline.net/lote/detalhe/54301", "496")</f>
      </c>
      <c r="B263" s="4" t="s">
        <f>=HYPERLINK("https://www.leilaoonline.net/lote/detalhe/54301", " 2 uni. Colunas em madeira - (75 cm) 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=HYPERLINK("https://www.leilaoonline.net/lote/detalhe/54334", "497")</f>
      </c>
      <c r="B264" s="4" t="s">
        <f>=HYPERLINK("https://www.leilaoonline.net/lote/detalhe/54334", " Jogo para café português - Banhado a prata (24 x 20 cm) ")</f>
      </c>
      <c r="C264" s="4" t="inlineStr">
        <is>
          <t>Vendido</t>
        </is>
      </c>
      <c r="D264" s="4" t="inlineStr">
        <is>
          <t>2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=HYPERLINK("https://www.leilaoonline.net/lote/detalhe/54345", "498")</f>
      </c>
      <c r="B265" s="4" t="s">
        <f>=HYPERLINK("https://www.leilaoonline.net/lote/detalhe/54345", " Relógio em madeira nobre ( 93 x 35 cm)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=HYPERLINK("https://www.leilaoonline.net/lote/detalhe/54352", "500")</f>
      </c>
      <c r="B266" s="4" t="s">
        <f>=HYPERLINK("https://www.leilaoonline.net/lote/detalhe/54352", " Telefone de mesa italiano - déc 30 - Resina realçado a ouro ( 18 x 24cm)")</f>
      </c>
      <c r="C266" s="4" t="inlineStr">
        <is>
          <t>Vendido</t>
        </is>
      </c>
      <c r="D266" s="4" t="inlineStr">
        <is>
          <t>29</t>
        </is>
      </c>
      <c r="E266" s="5" t="inlineStr">
        <is>
          <t>2.000,00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=HYPERLINK("https://www.leilaoonline.net/lote/detalhe/54320", "501")</f>
      </c>
      <c r="B267" s="4" t="s">
        <f>=HYPERLINK("https://www.leilaoonline.net/lote/detalhe/54320", " Aparelho de jantar em porcelana branca, policromado a prata - 12 peças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=HYPERLINK("https://www.leilaoonline.net/lote/detalhe/54305", "502")</f>
      </c>
      <c r="B268" s="4" t="s">
        <f>=HYPERLINK("https://www.leilaoonline.net/lote/detalhe/54305", " Escultura Deusa grega - ( 20 x 25 x 9 cm) 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=HYPERLINK("https://www.leilaoonline.net/lote/detalhe/54316", "503")</f>
      </c>
      <c r="B269" s="4" t="s">
        <f>=HYPERLINK("https://www.leilaoonline.net/lote/detalhe/54316", " Castiçal em bronze - ( 22cm)")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=HYPERLINK("https://www.leilaoonline.net/lote/detalhe/54318", "504")</f>
      </c>
      <c r="B270" s="4" t="s">
        <f>=HYPERLINK("https://www.leilaoonline.net/lote/detalhe/54318", " Escultura em metal e tecido - ( 26cm) ")</f>
      </c>
      <c r="C270" s="4" t="inlineStr">
        <is>
          <t>Vendido</t>
        </is>
      </c>
      <c r="D270" s="4" t="inlineStr">
        <is>
          <t>2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=HYPERLINK("https://www.leilaoonline.net/lote/detalhe/54311", "505")</f>
      </c>
      <c r="B271" s="4" t="s">
        <f>=HYPERLINK("https://www.leilaoonline.net/lote/detalhe/54311", " Máquina de costura alemã ( 24 x 37 x 22cm) ")</f>
      </c>
      <c r="C271" s="4" t="inlineStr">
        <is>
          <t>Vendido</t>
        </is>
      </c>
      <c r="D271" s="4" t="inlineStr">
        <is>
          <t>17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=HYPERLINK("https://www.leilaoonline.net/lote/detalhe/54307", "506")</f>
      </c>
      <c r="B272" s="4" t="s">
        <f>=HYPERLINK("https://www.leilaoonline.net/lote/detalhe/54307", " Relógio italiano de mesa , patinado a ouro ( 70 x 33 x 18 cm)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=HYPERLINK("https://www.leilaoonline.net/lote/detalhe/53867", "507")</f>
      </c>
      <c r="B273" s="4" t="s">
        <f>=HYPERLINK("https://www.leilaoonline.net/lote/detalhe/53867", " Enfeite italiano - déc 70 - ( 19 x 50 x 13 cm)")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=HYPERLINK("https://www.leilaoonline.net/lote/detalhe/54297", "508")</f>
      </c>
      <c r="B274" s="4" t="s">
        <f>=HYPERLINK("https://www.leilaoonline.net/lote/detalhe/54297", " Jogo de café - Déc 50 - Banhado a prata - 6 peças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=HYPERLINK("https://www.leilaoonline.net/lote/detalhe/54357", "509")</f>
      </c>
      <c r="B275" s="4" t="s">
        <f>=HYPERLINK("https://www.leilaoonline.net/lote/detalhe/54357", " Aparador em mármore Bege Bahia- bordas em bronze ( 78 x 130 x 40 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=HYPERLINK("https://www.leilaoonline.net/lote/detalhe/54273", "511")</f>
      </c>
      <c r="B276" s="4" t="s">
        <f>=HYPERLINK("https://www.leilaoonline.net/lote/detalhe/54273", " Telefone retrô em caixa de madeira metal e plástico ( 31 x 27 x 15 cm)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=HYPERLINK("https://www.leilaoonline.net/lote/detalhe/54348", "512")</f>
      </c>
      <c r="B277" s="4" t="s">
        <f>=HYPERLINK("https://www.leilaoonline.net/lote/detalhe/54348", " Soprador 125B a gasolina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=HYPERLINK("https://www.leilaoonline.net/lote/detalhe/54325", "514")</f>
      </c>
      <c r="B278" s="4" t="s">
        <f>=HYPERLINK("https://www.leilaoonline.net/lote/detalhe/54325", " Samovar Prateado ( 45cm)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=HYPERLINK("https://www.leilaoonline.net/lote/detalhe/54314", "515")</f>
      </c>
      <c r="B279" s="4" t="s">
        <f>=HYPERLINK("https://www.leilaoonline.net/lote/detalhe/54314", " Galheteiro metal á prata - italiano ( 25 x 13 cm)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=HYPERLINK("https://www.leilaoonline.net/lote/detalhe/54346", "516")</f>
      </c>
      <c r="B280" s="4" t="s">
        <f>=HYPERLINK("https://www.leilaoonline.net/lote/detalhe/54346", " Açucareiro Pilter Numer 1876 Simpson Miller ")</f>
      </c>
      <c r="C280" s="4" t="inlineStr">
        <is>
          <t>Vendido</t>
        </is>
      </c>
      <c r="D280" s="4" t="inlineStr">
        <is>
          <t>2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=HYPERLINK("https://www.leilaoonline.net/lote/detalhe/54279", "517")</f>
      </c>
      <c r="B281" s="4" t="s">
        <f>=HYPERLINK("https://www.leilaoonline.net/lote/detalhe/54279", " Leiteira  Pilter Numer 1876 Simpson Miller ")</f>
      </c>
      <c r="C281" s="4" t="inlineStr">
        <is>
          <t>Vendido</t>
        </is>
      </c>
      <c r="D281" s="4" t="inlineStr">
        <is>
          <t>2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=HYPERLINK("https://www.leilaoonline.net/lote/detalhe/54321", "521")</f>
      </c>
      <c r="B282" s="4" t="s">
        <f>=HYPERLINK("https://www.leilaoonline.net/lote/detalhe/54321", " Cojunto de café e chá em porcelana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=HYPERLINK("https://www.leilaoonline.net/lote/detalhe/54303", "522")</f>
      </c>
      <c r="B283" s="4" t="s">
        <f>=HYPERLINK("https://www.leilaoonline.net/lote/detalhe/54303", " Abajur em Bronze, vidro em mosaico - (53 x 24cm)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=HYPERLINK("https://www.leilaoonline.net/lote/detalhe/54309", "524")</f>
      </c>
      <c r="B284" s="4" t="s">
        <f>=HYPERLINK("https://www.leilaoonline.net/lote/detalhe/54309", " Relógio de parede em madeira - ( 20cm)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=HYPERLINK("https://www.leilaoonline.net/lote/detalhe/54329", "525")</f>
      </c>
      <c r="B285" s="4" t="s">
        <f>=HYPERLINK("https://www.leilaoonline.net/lote/detalhe/54329", " Soprador Modelo 125B - Gasolina")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=HYPERLINK("https://www.leilaoonline.net/lote/detalhe/54347", "526")</f>
      </c>
      <c r="B286" s="4" t="s">
        <f>=HYPERLINK("https://www.leilaoonline.net/lote/detalhe/54347", " Relógio grande em caixa de madeira - ( 95 x 46 x 20cm)")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=HYPERLINK("https://www.leilaoonline.net/lote/detalhe/54332", "527")</f>
      </c>
      <c r="B287" s="4" t="s">
        <f>=HYPERLINK("https://www.leilaoonline.net/lote/detalhe/54332", " Telefone em metal dourado - déc 70")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=HYPERLINK("https://www.leilaoonline.net/lote/detalhe/53866", "528")</f>
      </c>
      <c r="B288" s="4" t="s">
        <f>=HYPERLINK("https://www.leilaoonline.net/lote/detalhe/53866", " Coluna de resina e bronze - italiana - Déc 70 - ( 31 x 31 x 75 cm)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=HYPERLINK("https://www.leilaoonline.net/lote/detalhe/53861", "529")</f>
      </c>
      <c r="B289" s="4" t="s">
        <f>=HYPERLINK("https://www.leilaoonline.net/lote/detalhe/53861", " Relógio em madeira - ( 90cm)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=HYPERLINK("https://www.leilaoonline.net/lote/detalhe/54343", "530")</f>
      </c>
      <c r="B290" s="4" t="s">
        <f>=HYPERLINK("https://www.leilaoonline.net/lote/detalhe/54343", " Ânfora déc 70 - importada - ( 24 x 24 x 50)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=HYPERLINK("https://www.leilaoonline.net/lote/detalhe/54362", "531")</f>
      </c>
      <c r="B291" s="4" t="s">
        <f>=HYPERLINK("https://www.leilaoonline.net/lote/detalhe/54362", " Relógio Kienzie em madeira, despertaador e termômetro - ( 17 x 14 x 4.5 cm)")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=HYPERLINK("https://www.leilaoonline.net/lote/detalhe/54285", "532")</f>
      </c>
      <c r="B292" s="4" t="s">
        <f>=HYPERLINK("https://www.leilaoonline.net/lote/detalhe/54285", " Relógio Depose 1003 , base em mármore Carrara - italiano - ( 26 x 29 x 11 cm)")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=HYPERLINK("https://www.leilaoonline.net/lote/detalhe/54300", "533")</f>
      </c>
      <c r="B293" s="4" t="s">
        <f>=HYPERLINK("https://www.leilaoonline.net/lote/detalhe/54300", " Prato decorativo - Porcelana portuguesa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=HYPERLINK("https://www.leilaoonline.net/lote/detalhe/54330", "534")</f>
      </c>
      <c r="B294" s="4" t="s">
        <f>=HYPERLINK("https://www.leilaoonline.net/lote/detalhe/54330", " Jogo em banho de prata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=HYPERLINK("https://www.leilaoonline.net/lote/detalhe/54337", "535")</f>
      </c>
      <c r="B295" s="4" t="s">
        <f>=HYPERLINK("https://www.leilaoonline.net/lote/detalhe/54337", " Lote com: 4 uni. Redução de mangueira de incêndio ( 2.1/2 x 1 .1/2)")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=HYPERLINK("https://www.leilaoonline.net/lote/detalhe/54366", "536")</f>
      </c>
      <c r="B296" s="4" t="s">
        <f>=HYPERLINK("https://www.leilaoonline.net/lote/detalhe/54366", " Freezer Consul - funcionando")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150,00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=HYPERLINK("https://www.leilaoonline.net/lote/detalhe/54355", "537")</f>
      </c>
      <c r="B297" s="4" t="s">
        <f>=HYPERLINK("https://www.leilaoonline.net/lote/detalhe/54355", " Lote com: 16 gibis TEX")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=HYPERLINK("https://www.leilaoonline.net/lote/detalhe/54354", "539")</f>
      </c>
      <c r="B298" s="4" t="s">
        <f>=HYPERLINK("https://www.leilaoonline.net/lote/detalhe/54354", " Motor induzido - sem uso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=HYPERLINK("https://www.leilaoonline.net/lote/detalhe/54364", "540")</f>
      </c>
      <c r="B299" s="4" t="s">
        <f>=HYPERLINK("https://www.leilaoonline.net/lote/detalhe/54364", " Curso Epoca English Plus - completo - 33 fascículos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=HYPERLINK("https://www.leilaoonline.net/lote/detalhe/54295", "542")</f>
      </c>
      <c r="B300" s="4" t="s">
        <f>=HYPERLINK("https://www.leilaoonline.net/lote/detalhe/54295", " Lote com: coleção 87 uni Album de figurinhas - (   5 mil figurinhas)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=HYPERLINK("https://www.leilaoonline.net/lote/detalhe/54359", "543")</f>
      </c>
      <c r="B301" s="4" t="s">
        <f>=HYPERLINK("https://www.leilaoonline.net/lote/detalhe/54359", " Lote com: Jogos diversos - damas baralhos bingo xadrez")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=HYPERLINK("https://www.leilaoonline.net/lote/detalhe/54353", "545")</f>
      </c>
      <c r="B302" s="4" t="s">
        <f>=HYPERLINK("https://www.leilaoonline.net/lote/detalhe/54353", " Lote com: 8 Jogos nintendo Ds 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=HYPERLINK("https://www.leilaoonline.net/lote/detalhe/53856", "547")</f>
      </c>
      <c r="B303" s="4" t="s">
        <f>=HYPERLINK("https://www.leilaoonline.net/lote/detalhe/53856", " Gargantilha")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=HYPERLINK("https://www.leilaoonline.net/lote/detalhe/54289", "548")</f>
      </c>
      <c r="B304" s="4" t="s">
        <f>=HYPERLINK("https://www.leilaoonline.net/lote/detalhe/54289", " 2 uni champagne 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=HYPERLINK("https://www.leilaoonline.net/lote/detalhe/54281", "549")</f>
      </c>
      <c r="B305" s="4" t="s">
        <f>=HYPERLINK("https://www.leilaoonline.net/lote/detalhe/54281", " Pé de máquina Singer")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=HYPERLINK("https://www.leilaoonline.net/lote/detalhe/53858", "550")</f>
      </c>
      <c r="B306" s="4" t="s">
        <f>=HYPERLINK("https://www.leilaoonline.net/lote/detalhe/53858", " Relógio Prateado ( 38cm)")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450,00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=HYPERLINK("https://www.leilaoonline.net/lote/detalhe/54275", "552")</f>
      </c>
      <c r="B307" s="4" t="s">
        <f>=HYPERLINK("https://www.leilaoonline.net/lote/detalhe/54275", " Lote com: Diversos itens - máquina de fazer pão, aspirador, etc.")</f>
      </c>
      <c r="C307" s="4" t="inlineStr">
        <is>
          <t>Vendido</t>
        </is>
      </c>
      <c r="D307" s="4" t="inlineStr">
        <is>
          <t>2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=HYPERLINK("https://www.leilaoonline.net/lote/detalhe/54350", "553")</f>
      </c>
      <c r="B308" s="4" t="s">
        <f>=HYPERLINK("https://www.leilaoonline.net/lote/detalhe/54350", " 3 uni. Mangueira de incêndio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=HYPERLINK("https://www.leilaoonline.net/lote/detalhe/53850", "554")</f>
      </c>
      <c r="B309" s="4" t="s">
        <f>=HYPERLINK("https://www.leilaoonline.net/lote/detalhe/53850", " Lote com: 6 uni. Grades ( 89 x 19 cm)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=HYPERLINK("https://www.leilaoonline.net/lote/detalhe/53865", "555")</f>
      </c>
      <c r="B310" s="4" t="s">
        <f>=HYPERLINK("https://www.leilaoonline.net/lote/detalhe/53865", " Lote com: 31 fascículos curso de inglês - BBC Muzzy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=HYPERLINK("https://www.leilaoonline.net/lote/detalhe/53859", "556")</f>
      </c>
      <c r="B311" s="4" t="s">
        <f>=HYPERLINK("https://www.leilaoonline.net/lote/detalhe/53859", " Lote com: Diversos itens - Papelaria - escritório ( apróx 1000 itens ) 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=HYPERLINK("https://www.leilaoonline.net/lote/detalhe/54361", "562")</f>
      </c>
      <c r="B312" s="4" t="s">
        <f>=HYPERLINK("https://www.leilaoonline.net/lote/detalhe/54361", " Lote com: Itens de costura e linha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=HYPERLINK("https://www.leilaoonline.net/lote/detalhe/53864", "563")</f>
      </c>
      <c r="B313" s="4" t="s">
        <f>=HYPERLINK("https://www.leilaoonline.net/lote/detalhe/53864", " Escultura Pavão - importada em prata de Lei - Cloisonne - estrutura de pedra natural ( 24 x 21 cm)")</f>
      </c>
      <c r="C313" s="4" t="inlineStr">
        <is>
          <t>Vendido</t>
        </is>
      </c>
      <c r="D313" s="4" t="inlineStr">
        <is>
          <t>1</t>
        </is>
      </c>
      <c r="E313" s="5" t="inlineStr">
        <is>
          <t>500,00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=HYPERLINK("https://www.leilaoonline.net/lote/detalhe/53853", "565")</f>
      </c>
      <c r="B314" s="4" t="s">
        <f>=HYPERLINK("https://www.leilaoonline.net/lote/detalhe/53853", " Estátua em Bronze maciço - ( 25 cm) ")</f>
      </c>
      <c r="C314" s="4" t="inlineStr">
        <is>
          <t>Vendido</t>
        </is>
      </c>
      <c r="D314" s="4" t="inlineStr">
        <is>
          <t>2</t>
        </is>
      </c>
      <c r="E314" s="5" t="inlineStr">
        <is>
          <t>200,00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=HYPERLINK("https://www.leilaoonline.net/lote/detalhe/54298", "566")</f>
      </c>
      <c r="B315" s="4" t="s">
        <f>=HYPERLINK("https://www.leilaoonline.net/lote/detalhe/54298", " Esmoleira em metal espessurado a prata - 3 pés ( 30cm diam.)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=HYPERLINK("https://www.leilaoonline.net/lote/detalhe/54283", "568")</f>
      </c>
      <c r="B316" s="4" t="s">
        <f>=HYPERLINK("https://www.leilaoonline.net/lote/detalhe/54283", " Salva em prata brasileira - 235gr. Teor - ( 20cm diam.)")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=HYPERLINK("https://www.leilaoonline.net/lote/detalhe/53854", "572")</f>
      </c>
      <c r="B317" s="4" t="s">
        <f>=HYPERLINK("https://www.leilaoonline.net/lote/detalhe/53854", " Gomil em metal espessurado a prata - ( 46x11 cm Bacia - 40 x 24 cm Jarra )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=HYPERLINK("https://www.leilaoonline.net/lote/detalhe/54341", "574")</f>
      </c>
      <c r="B318" s="4" t="s">
        <f>=HYPERLINK("https://www.leilaoonline.net/lote/detalhe/54341", " Relógio em bronze- Déc 70 - ( 67 x 19 x 34 cm)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=HYPERLINK("https://www.leilaoonline.net/lote/detalhe/53851", "575")</f>
      </c>
      <c r="B319" s="4" t="s">
        <f>=HYPERLINK("https://www.leilaoonline.net/lote/detalhe/53851", " Centro de mesa em prata 90 ( 55 x 18 cm) ")</f>
      </c>
      <c r="C319" s="4" t="inlineStr">
        <is>
          <t>Vendido</t>
        </is>
      </c>
      <c r="D319" s="4" t="inlineStr">
        <is>
          <t>2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=HYPERLINK("https://www.leilaoonline.net/lote/detalhe/53863", "576")</f>
      </c>
      <c r="B320" s="4" t="s">
        <f>=HYPERLINK("https://www.leilaoonline.net/lote/detalhe/53863", " Candelabro banhado a prata - ( 37 x 20 cm)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200,00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=HYPERLINK("https://www.leilaoonline.net/lote/detalhe/53860", "577")</f>
      </c>
      <c r="B321" s="4" t="s">
        <f>=HYPERLINK("https://www.leilaoonline.net/lote/detalhe/53860", " Centro de mesa banhado a prata - ( 31 x 30 cm)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=HYPERLINK("https://www.leilaoonline.net/lote/detalhe/54342", "578")</f>
      </c>
      <c r="B322" s="4" t="s">
        <f>=HYPERLINK("https://www.leilaoonline.net/lote/detalhe/54342", " Relógio de mesa Vesna - importado união soviética - (10 x 20 cm)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=HYPERLINK("https://www.leilaoonline.net/lote/detalhe/54293", "580")</f>
      </c>
      <c r="B323" s="4" t="s">
        <f>=HYPERLINK("https://www.leilaoonline.net/lote/detalhe/54293", " Centro de mesa em prata 90 ( 55 x 18 cm) ")</f>
      </c>
      <c r="C323" s="4" t="inlineStr">
        <is>
          <t>Vendido</t>
        </is>
      </c>
      <c r="D323" s="4" t="inlineStr">
        <is>
          <t>4</t>
        </is>
      </c>
      <c r="E323" s="5" t="inlineStr">
        <is>
          <t>400,00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=HYPERLINK("https://www.leilaoonline.net/lote/detalhe/53910", "581")</f>
      </c>
      <c r="B324" s="4" t="s">
        <f>=HYPERLINK("https://www.leilaoonline.net/lote/detalhe/53910", " Relógio de cordas ( 75 cm )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=HYPERLINK("https://www.leilaoonline.net/lote/detalhe/53942", "583")</f>
      </c>
      <c r="B325" s="4" t="s">
        <f>=HYPERLINK("https://www.leilaoonline.net/lote/detalhe/53942", "Lote com: 100 bonecas barbie e outras.")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=HYPERLINK("https://www.leilaoonline.net/lote/detalhe/53944", "584")</f>
      </c>
      <c r="B326" s="4" t="s">
        <f>=HYPERLINK("https://www.leilaoonline.net/lote/detalhe/53944", "Lote com: 21 uni. bonecas raras suzy- estrela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300,00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=HYPERLINK("https://www.leilaoonline.net/lote/detalhe/53945", "585")</f>
      </c>
      <c r="B327" s="4" t="s">
        <f>=HYPERLINK("https://www.leilaoonline.net/lote/detalhe/53945", "Lote com: 70 uni. Bonecas Barbies monster high e acessórios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=HYPERLINK("https://www.leilaoonline.net/lote/detalhe/53947", "586")</f>
      </c>
      <c r="B328" s="4" t="s">
        <f>=HYPERLINK("https://www.leilaoonline.net/lote/detalhe/53947", "Lote com: coleção TEX Edição Históricas - 53 volumes")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250,00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=HYPERLINK("https://www.leilaoonline.net/lote/detalhe/53949", "587")</f>
      </c>
      <c r="B329" s="4" t="s">
        <f>=HYPERLINK("https://www.leilaoonline.net/lote/detalhe/53949", "Lote com: 121 livros de guerras e assuntos variados")</f>
      </c>
      <c r="C329" s="4" t="inlineStr">
        <is>
          <t>Vendido</t>
        </is>
      </c>
      <c r="D329" s="4" t="inlineStr">
        <is>
          <t>3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=HYPERLINK("https://www.leilaoonline.net/lote/detalhe/53951", "588")</f>
      </c>
      <c r="B330" s="4" t="s">
        <f>=HYPERLINK("https://www.leilaoonline.net/lote/detalhe/53951", "Lote com: 26 edições - Gibs TEX - 01 a 27 ( falta 18 )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=HYPERLINK("https://www.leilaoonline.net/lote/detalhe/53953", "589")</f>
      </c>
      <c r="B331" s="4" t="s">
        <f>=HYPERLINK("https://www.leilaoonline.net/lote/detalhe/53953", "Lote com: Coleção gibis TEX - ANUAL - Edições 1 a 6 e edição 12")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=HYPERLINK("https://www.leilaoonline.net/lote/detalhe/53955", "590")</f>
      </c>
      <c r="B332" s="4" t="s">
        <f>=HYPERLINK("https://www.leilaoonline.net/lote/detalhe/53955", "Coleção "La escuela del Técnico Mecânico" - 7 volumes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100,00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=HYPERLINK("https://www.leilaoonline.net/lote/detalhe/53956", "591")</f>
      </c>
      <c r="B333" s="4" t="s">
        <f>=HYPERLINK("https://www.leilaoonline.net/lote/detalhe/53956", "Torneira antiga em bronze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50,00</t>
        </is>
      </c>
      <c r="F333" s="4" t="inlineStr">
        <is>
          <t>25.00</t>
        </is>
      </c>
    </row>
    <row collapsed="false" customFormat="false" customHeight="false" hidden="false" ht="12.1" outlineLevel="0" r="334">
      <c r="A334" s="5" t="s">
        <f>=HYPERLINK("https://www.leilaoonline.net/lote/detalhe/53959", "593")</f>
      </c>
      <c r="B334" s="4" t="s">
        <f>=HYPERLINK("https://www.leilaoonline.net/lote/detalhe/53959", "Telefone Déc 80 - importado EUA")</f>
      </c>
      <c r="C334" s="4" t="inlineStr">
        <is>
          <t>Vendido</t>
        </is>
      </c>
      <c r="D334" s="4" t="inlineStr">
        <is>
          <t>2</t>
        </is>
      </c>
      <c r="E334" s="5" t="inlineStr">
        <is>
          <t>550,00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=HYPERLINK("https://www.leilaoonline.net/lote/detalhe/53961", "594")</f>
      </c>
      <c r="B335" s="4" t="s">
        <f>=HYPERLINK("https://www.leilaoonline.net/lote/detalhe/53961", "Samovar em metal ( 52 cm - 3,105 kg )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=HYPERLINK("https://www.leilaoonline.net/lote/detalhe/53972", "599")</f>
      </c>
      <c r="B336" s="4" t="s">
        <f>=HYPERLINK("https://www.leilaoonline.net/lote/detalhe/53972", "Coleção " Grande História Universal " - Lacrados - 18 volumes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=HYPERLINK("https://www.leilaoonline.net/lote/detalhe/54388", "601")</f>
      </c>
      <c r="B337" s="4" t="s">
        <f>=HYPERLINK("https://www.leilaoonline.net/lote/detalhe/54388", "Lote com: Talheres antigos déc. 70 - 24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=HYPERLINK("https://www.leilaoonline.net/lote/detalhe/57418", "602")</f>
      </c>
      <c r="B338" s="4" t="s">
        <f>=HYPERLINK("https://www.leilaoonline.net/lote/detalhe/57418", " Patins Inline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=HYPERLINK("https://www.leilaoonline.net/lote/detalhe/57416", "603")</f>
      </c>
      <c r="B339" s="4" t="s">
        <f>=HYPERLINK("https://www.leilaoonline.net/lote/detalhe/57416", " Lote com Apróx. 2000 livros")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=HYPERLINK("https://www.leilaoonline.net/lote/detalhe/57415", "604")</f>
      </c>
      <c r="B340" s="4" t="s">
        <f>=HYPERLINK("https://www.leilaoonline.net/lote/detalhe/57415", " Balança Toledo Prix 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250,00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=HYPERLINK("https://www.leilaoonline.net/lote/detalhe/57419", "605")</f>
      </c>
      <c r="B341" s="4" t="s">
        <f>=HYPERLINK("https://www.leilaoonline.net/lote/detalhe/57419", " Lote com Apróx. 2000 livros")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500,00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=HYPERLINK("https://www.leilaoonline.net/lote/detalhe/57433", "606")</f>
      </c>
      <c r="B342" s="4" t="s">
        <f>=HYPERLINK("https://www.leilaoonline.net/lote/detalhe/57433", " Antigo fondue de cobre martelado")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300,00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=HYPERLINK("https://www.leilaoonline.net/lote/detalhe/57431", "607")</f>
      </c>
      <c r="B343" s="4" t="s">
        <f>=HYPERLINK("https://www.leilaoonline.net/lote/detalhe/57431", " Lote com Apróx. 2000 livros")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=HYPERLINK("https://www.leilaoonline.net/lote/detalhe/57417", "608")</f>
      </c>
      <c r="B344" s="4" t="s">
        <f>=HYPERLINK("https://www.leilaoonline.net/lote/detalhe/57417", " Rara bicicleta antiga")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800,00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=HYPERLINK("https://www.leilaoonline.net/lote/detalhe/57434", "609")</f>
      </c>
      <c r="B345" s="4" t="s">
        <f>=HYPERLINK("https://www.leilaoonline.net/lote/detalhe/57434", " Lote com Apróx. 2000 livros")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=HYPERLINK("https://www.leilaoonline.net/lote/detalhe/57428", "610")</f>
      </c>
      <c r="B346" s="4" t="s">
        <f>=HYPERLINK("https://www.leilaoonline.net/lote/detalhe/57428", " Centro de Mesa importado, fina porcelana com aplicação em ouro ( 20cm x 27 cm)")</f>
      </c>
      <c r="C346" s="4" t="inlineStr">
        <is>
          <t>Vendido</t>
        </is>
      </c>
      <c r="D346" s="4" t="inlineStr">
        <is>
          <t>1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=HYPERLINK("https://www.leilaoonline.net/lote/detalhe/57423", "611")</f>
      </c>
      <c r="B347" s="4" t="s">
        <f>=HYPERLINK("https://www.leilaoonline.net/lote/detalhe/57423", " RARO Samovar,EM PRATA 90 IMPORTADO USA - em metal espessurado a prata,37 cm X 18 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900,00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=HYPERLINK("https://www.leilaoonline.net/lote/detalhe/57426", "612")</f>
      </c>
      <c r="B348" s="4" t="s">
        <f>=HYPERLINK("https://www.leilaoonline.net/lote/detalhe/57426", " Conjunto gradiente ligando aparentemente completo e funcionando sem test no radio tica fitas e vinil")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=HYPERLINK("https://www.leilaoonline.net/lote/detalhe/57432", "613")</f>
      </c>
      <c r="B349" s="4" t="s">
        <f>=HYPERLINK("https://www.leilaoonline.net/lote/detalhe/57432", " Lote com: duas enceradeiras - funcionando 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=HYPERLINK("https://www.leilaoonline.net/lote/detalhe/57437", "614")</f>
      </c>
      <c r="B350" s="4" t="s">
        <f>=HYPERLINK("https://www.leilaoonline.net/lote/detalhe/57437", " Enceradeira eletctrolux funcionando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=HYPERLINK("https://www.leilaoonline.net/lote/detalhe/57438", "615")</f>
      </c>
      <c r="B351" s="4" t="s">
        <f>=HYPERLINK("https://www.leilaoonline.net/lote/detalhe/57438", " Lote com: duas enceradeiras - Não funcionam")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=HYPERLINK("https://www.leilaoonline.net/lote/detalhe/57427", "616")</f>
      </c>
      <c r="B352" s="4" t="s">
        <f>=HYPERLINK("https://www.leilaoonline.net/lote/detalhe/57427", " Video Cassette Recorder JVC HR-3300U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=HYPERLINK("https://www.leilaoonline.net/lote/detalhe/57420", "617")</f>
      </c>
      <c r="B353" s="4" t="s">
        <f>=HYPERLINK("https://www.leilaoonline.net/lote/detalhe/57420", " Licoreiras e uma Garrafa de Whisky, em demi cristal, altura: 26 cm. Uma delas com discreto trincado abaixo da borda. ")</f>
      </c>
      <c r="C353" s="4" t="inlineStr">
        <is>
          <t>Vendido</t>
        </is>
      </c>
      <c r="D353" s="4" t="inlineStr">
        <is>
          <t>1</t>
        </is>
      </c>
      <c r="E353" s="5" t="inlineStr">
        <is>
          <t>200,00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=HYPERLINK("https://www.leilaoonline.net/lote/detalhe/57430", "618")</f>
      </c>
      <c r="B354" s="4" t="s">
        <f>=HYPERLINK("https://www.leilaoonline.net/lote/detalhe/57430", " Lote com: 30 Pratos Fundos, 3 Travessas Oval 2 tigelas em marca porcelana rela são Paulo  - fina porcelana branca,  filetados à ouro,  Diâmetro: 22 cm.")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950,00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=HYPERLINK("https://www.leilaoonline.net/lote/detalhe/57435", "620")</f>
      </c>
      <c r="B355" s="4" t="s">
        <f>=HYPERLINK("https://www.leilaoonline.net/lote/detalhe/57435", " Candelabro ZAPPI - ANOS 50 / 60para três lumes, em porcelana, na tonalidade azuul, com rica decoração floral, filetado a ouro. .31 cm X 24,5 cm X 11,5 cm 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=HYPERLINK("https://www.leilaoonline.net/lote/detalhe/57421", "621")</f>
      </c>
      <c r="B356" s="4" t="s">
        <f>=HYPERLINK("https://www.leilaoonline.net/lote/detalhe/57421", " Candelabro para Três Lumes, em bronze dourado, Dimensões: 38 cm X 40 cm X 10 cm")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200,00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=HYPERLINK("https://www.leilaoonline.net/lote/detalhe/57429", "622")</f>
      </c>
      <c r="B357" s="4" t="s">
        <f>=HYPERLINK("https://www.leilaoonline.net/lote/detalhe/57429", " Mesa auxiliar madeira marchetada,  com partes em bronze e quatro pés. Med. 70x47x24")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=HYPERLINK("https://www.leilaoonline.net/lote/detalhe/57424", "623")</f>
      </c>
      <c r="B358" s="4" t="s">
        <f>=HYPERLINK("https://www.leilaoonline.net/lote/detalhe/57424", " Bandeja  em metal espessurado à prata, fundo em espelho. 28x20x7 cm.")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200,00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=HYPERLINK("https://www.leilaoonline.net/lote/detalhe/57425", "624")</f>
      </c>
      <c r="B359" s="4" t="s">
        <f>=HYPERLINK("https://www.leilaoonline.net/lote/detalhe/57425", " coleçao rara com 360 cards de Basquete (NBA) e 72 cards Marvel, Homem Aranha entre outros.")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=HYPERLINK("https://www.leilaoonline.net/lote/detalhe/57439", "625")</f>
      </c>
      <c r="B360" s="4" t="s">
        <f>=HYPERLINK("https://www.leilaoonline.net/lote/detalhe/57439", " Castiçais em metal espessurado à prata")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=HYPERLINK("https://www.leilaoonline.net/lote/detalhe/57436", "626")</f>
      </c>
      <c r="B361" s="4" t="s">
        <f>=HYPERLINK("https://www.leilaoonline.net/lote/detalhe/57436", " Cantoneira entalhes de flores com mármore rosado.  50x30 cm")</f>
      </c>
      <c r="C361" s="4" t="inlineStr">
        <is>
          <t>Vendido</t>
        </is>
      </c>
      <c r="D361" s="4" t="inlineStr">
        <is>
          <t>1</t>
        </is>
      </c>
      <c r="E361" s="5" t="inlineStr">
        <is>
          <t>550,00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=HYPERLINK("https://www.leilaoonline.net/lote/detalhe/57441", "627")</f>
      </c>
      <c r="B362" s="4" t="s">
        <f>=HYPERLINK("https://www.leilaoonline.net/lote/detalhe/57441", " Samovar Russo em bronze Meados do séc. XX .48x27 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650,00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=HYPERLINK("https://www.leilaoonline.net/lote/detalhe/57440", "628")</f>
      </c>
      <c r="B363" s="4" t="s">
        <f>=HYPERLINK("https://www.leilaoonline.net/lote/detalhe/57440", " jogo  para chá e café em metal espessurado à prata,6 peças. Wolff")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=HYPERLINK("https://www.leilaoonline.net/lote/detalhe/57453", "629")</f>
      </c>
      <c r="B364" s="4" t="s">
        <f>=HYPERLINK("https://www.leilaoonline.net/lote/detalhe/57453", " Vitrine estilo Luís XV, em madeira nobre,  com aplicações em bronze com chave. 1,80x0,80x0,40 m.")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2.600,00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=HYPERLINK("https://www.leilaoonline.net/lote/detalhe/57444", "630")</f>
      </c>
      <c r="B365" s="4" t="s">
        <f>=HYPERLINK("https://www.leilaoonline.net/lote/detalhe/57444", " Peças em metal com banho de prata, porta confeitos. Altura 7,5 x diâmetro 17 cm. Mini vaso. Altura 5,5 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=HYPERLINK("https://www.leilaoonline.net/lote/detalhe/57452", "631")</f>
      </c>
      <c r="B366" s="4" t="s">
        <f>=HYPERLINK("https://www.leilaoonline.net/lote/detalhe/57452", " Raro Relógio de mesa em bronze. vidro de cristal transparente,à corda. Altura 40 cm, comprimento 37 cm largura 19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900,00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=HYPERLINK("https://www.leilaoonline.net/lote/detalhe/57443", "632")</f>
      </c>
      <c r="B367" s="4" t="s">
        <f>=HYPERLINK("https://www.leilaoonline.net/lote/detalhe/57443", " Aparelho de jantar de porcelana tcheca, com 62 peças")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=HYPERLINK("https://www.leilaoonline.net/lote/detalhe/57449", "633")</f>
      </c>
      <c r="B368" s="4" t="s">
        <f>=HYPERLINK("https://www.leilaoonline.net/lote/detalhe/57449", " jogo para café em aço liso")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=HYPERLINK("https://www.leilaoonline.net/lote/detalhe/57445", "634")</f>
      </c>
      <c r="B369" s="4" t="s">
        <f>=HYPERLINK("https://www.leilaoonline.net/lote/detalhe/57445", " Lote com: Apróx 2.000 livros")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500,00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=HYPERLINK("https://www.leilaoonline.net/lote/detalhe/57456", "635")</f>
      </c>
      <c r="B370" s="4" t="s">
        <f>=HYPERLINK("https://www.leilaoonline.net/lote/detalhe/57456", " Quatro caixas gigantes com brinquedos aproximadamente 2 mil itens")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3.000,00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=HYPERLINK("https://www.leilaoonline.net/lote/detalhe/57442", "636")</f>
      </c>
      <c r="B371" s="4" t="s">
        <f>=HYPERLINK("https://www.leilaoonline.net/lote/detalhe/57442", " Lote com: Apróx.  1160 cds variados 100 cds fora das capas")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700,00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=HYPERLINK("https://www.leilaoonline.net/lote/detalhe/57458", "637")</f>
      </c>
      <c r="B372" s="4" t="s">
        <f>=HYPERLINK("https://www.leilaoonline.net/lote/detalhe/57458", " Lote com 7 jogos raros master system")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300,00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=HYPERLINK("https://www.leilaoonline.net/lote/detalhe/57448", "638")</f>
      </c>
      <c r="B373" s="4" t="s">
        <f>=HYPERLINK("https://www.leilaoonline.net/lote/detalhe/57448", " Lote com Apróx. 1270 cds variados 18cds fora das capas")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800,00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=HYPERLINK("https://www.leilaoonline.net/lote/detalhe/57482", "639")</f>
      </c>
      <c r="B374" s="4" t="s">
        <f>=HYPERLINK("https://www.leilaoonline.net/lote/detalhe/57482", " Lote com 4 jogos raros master system")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=HYPERLINK("https://www.leilaoonline.net/lote/detalhe/57446", "640")</f>
      </c>
      <c r="B375" s="4" t="s">
        <f>=HYPERLINK("https://www.leilaoonline.net/lote/detalhe/57446", " Lote com 2 games de  Nintendo ds, mini game, carregador, 3 cartuchos game boy collor")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=HYPERLINK("https://www.leilaoonline.net/lote/detalhe/57478", "641")</f>
      </c>
      <c r="B376" s="4" t="s">
        <f>=HYPERLINK("https://www.leilaoonline.net/lote/detalhe/57478", " Lote com 4 jogos raros master system")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=HYPERLINK("https://www.leilaoonline.net/lote/detalhe/57470", "642")</f>
      </c>
      <c r="B377" s="4" t="s">
        <f>=HYPERLINK("https://www.leilaoonline.net/lote/detalhe/57470", " Lote com: Apróx. 2000 livros.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500,00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=HYPERLINK("https://www.leilaoonline.net/lote/detalhe/57464", "643")</f>
      </c>
      <c r="B378" s="4" t="s">
        <f>=HYPERLINK("https://www.leilaoonline.net/lote/detalhe/57464", " Lote com diversos itens antigos,radios,toca fitas etc")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=HYPERLINK("https://www.leilaoonline.net/lote/detalhe/57447", "644")</f>
      </c>
      <c r="B379" s="4" t="s">
        <f>=HYPERLINK("https://www.leilaoonline.net/lote/detalhe/57447", " Maca 1,76 de comp,alt 76,largura 60cm 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=HYPERLINK("https://www.leilaoonline.net/lote/detalhe/57477", "645")</f>
      </c>
      <c r="B380" s="4" t="s">
        <f>=HYPERLINK("https://www.leilaoonline.net/lote/detalhe/57477", " Lotes diversos Itens Antigos")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150,00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=HYPERLINK("https://www.leilaoonline.net/lote/detalhe/57490", "646")</f>
      </c>
      <c r="B381" s="4" t="s">
        <f>=HYPERLINK("https://www.leilaoonline.net/lote/detalhe/57490", " Caixa de som super potente funcionando 66 cm de altura,largura 40cm")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600,00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=HYPERLINK("https://www.leilaoonline.net/lote/detalhe/57462", "647")</f>
      </c>
      <c r="B382" s="4" t="s">
        <f>=HYPERLINK("https://www.leilaoonline.net/lote/detalhe/57462", " Lote com: 4 mochos")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=HYPERLINK("https://www.leilaoonline.net/lote/detalhe/57488", "648")</f>
      </c>
      <c r="B383" s="4" t="s">
        <f>=HYPERLINK("https://www.leilaoonline.net/lote/detalhe/57488", " secador de mão funcionando")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150,00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=HYPERLINK("https://www.leilaoonline.net/lote/detalhe/57481", "649")</f>
      </c>
      <c r="B384" s="4" t="s">
        <f>=HYPERLINK("https://www.leilaoonline.net/lote/detalhe/57481", " Enceradeira Electrolux funcionando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=HYPERLINK("https://www.leilaoonline.net/lote/detalhe/57531", "650")</f>
      </c>
      <c r="B385" s="4" t="s">
        <f>=HYPERLINK("https://www.leilaoonline.net/lote/detalhe/57531", " Enceradeira Electrolux funcionando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=HYPERLINK("https://www.leilaoonline.net/lote/detalhe/57457", "651")</f>
      </c>
      <c r="B386" s="4" t="s">
        <f>=HYPERLINK("https://www.leilaoonline.net/lote/detalhe/57457", " Enceradeira Electrolux funcionando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=HYPERLINK("https://www.leilaoonline.net/lote/detalhe/57533", "652")</f>
      </c>
      <c r="B387" s="4" t="s">
        <f>=HYPERLINK("https://www.leilaoonline.net/lote/detalhe/57533", " Enceradeira Walita funcionando")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=HYPERLINK("https://www.leilaoonline.net/lote/detalhe/57460", "653")</f>
      </c>
      <c r="B388" s="4" t="s">
        <f>=HYPERLINK("https://www.leilaoonline.net/lote/detalhe/57460", " Enceradeira Electrolux funcionando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=HYPERLINK("https://www.leilaoonline.net/lote/detalhe/57530", "654")</f>
      </c>
      <c r="B389" s="4" t="s">
        <f>=HYPERLINK("https://www.leilaoonline.net/lote/detalhe/57530", " Rara Garrafa com cachaça guardada a mais de 10 anos")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400,00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=HYPERLINK("https://www.leilaoonline.net/lote/detalhe/57454", "655")</f>
      </c>
      <c r="B390" s="4" t="s">
        <f>=HYPERLINK("https://www.leilaoonline.net/lote/detalhe/57454", " Gramophone Thomas Homes Phonograph com vinil, fita e radio")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900,00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=HYPERLINK("https://www.leilaoonline.net/lote/detalhe/57532", "656")</f>
      </c>
      <c r="B391" s="4" t="s">
        <f>=HYPERLINK("https://www.leilaoonline.net/lote/detalhe/57532", " Raro RELÓGIO MONTANDO EM linda ROCHA DE AMETISTA. NO ESTADO SEM TESTE. Em EXCELENTE ESTADO 12/20/8,0 CM")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=HYPERLINK("https://www.leilaoonline.net/lote/detalhe/57455", "657")</f>
      </c>
      <c r="B392" s="4" t="s">
        <f>=HYPERLINK("https://www.leilaoonline.net/lote/detalhe/57455", " Raro jogo de xadrez, importado anos 80, confeccionados em osso na caixa original")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=HYPERLINK("https://www.leilaoonline.net/lote/detalhe/57534", "658")</f>
      </c>
      <c r="B393" s="4" t="s">
        <f>=HYPERLINK("https://www.leilaoonline.net/lote/detalhe/57534", " Escultura cão boxer, em resina italiana 30/19/12,7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=HYPERLINK("https://www.leilaoonline.net/lote/detalhe/57492", "659")</f>
      </c>
      <c r="B394" s="4" t="s">
        <f>=HYPERLINK("https://www.leilaoonline.net/lote/detalhe/57492", " Globo que funciona como um bar com espaço para vinho, ou qualquer outro tipo de bebida e taças, importado Itália. com mesa estendida - 100x65x93cm")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1.800,00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=HYPERLINK("https://www.leilaoonline.net/lote/detalhe/57552", "660")</f>
      </c>
      <c r="B395" s="4" t="s">
        <f>=HYPERLINK("https://www.leilaoonline.net/lote/detalhe/57552", " Lote com: 05 cinzeiros vintage dinamarqueses 'HANS JENSEN DENMARK'em metal espessurado a prata 9 cms x 6 cms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=HYPERLINK("https://www.leilaoonline.net/lote/detalhe/57493", "661")</f>
      </c>
      <c r="B396" s="4" t="s">
        <f>=HYPERLINK("https://www.leilaoonline.net/lote/detalhe/57493", " Espada  de coleção replica bárbaros, em metal prateado, em relevo, suporte em madeira para pendura na parede, medindo aproximadamente 110 cm só a espada.")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=HYPERLINK("https://www.leilaoonline.net/lote/detalhe/57547", "662")</f>
      </c>
      <c r="B397" s="4" t="s">
        <f>=HYPERLINK("https://www.leilaoonline.net/lote/detalhe/57547", " Relógio pêndulo capelinha LIGE funcionando a pilha, anos 30. 41cm de altura por 24cm de largura.")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400,00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=HYPERLINK("https://www.leilaoonline.net/lote/detalhe/57537", "663")</f>
      </c>
      <c r="B398" s="4" t="s">
        <f>=HYPERLINK("https://www.leilaoonline.net/lote/detalhe/57537", " Lote com: 90 moedas. Sendo 57 de 20 centavos 1978.- 16 de 10 centavos de 1977. -13 de 10 cruzeiros de 1984. -3 de 10 cruzeiros de 1981 .- 1 de 10 cruzeiros de 1991")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=HYPERLINK("https://www.leilaoonline.net/lote/detalhe/57450", "664")</f>
      </c>
      <c r="B399" s="4" t="s">
        <f>=HYPERLINK("https://www.leilaoonline.net/lote/detalhe/57450", " Balança em metal anos 50 com selo da escola de engenharia de juiz de fora 10x35x28 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=HYPERLINK("https://www.leilaoonline.net/lote/detalhe/57538", "665")</f>
      </c>
      <c r="B400" s="4" t="s">
        <f>=HYPERLINK("https://www.leilaoonline.net/lote/detalhe/57538", " Lote com: 93 moedas. Sendo 19 de 10 centavos de 1970.- 19 de 5 cruzeiros 1980.- 18 de 1 cruzeiro de 1984.- 13 de 10 centavos de 1976.- 9 de 10 cruzeiros de 1982 .-9 de 5 cruzeiros de 1981 .-7 de 10 centavos de 1985 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=HYPERLINK("https://www.leilaoonline.net/lote/detalhe/57551", "666")</f>
      </c>
      <c r="B401" s="4" t="s">
        <f>=HYPERLINK("https://www.leilaoonline.net/lote/detalhe/57551", " Rara escultura italiana, em marmorite,Med 160 cm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2.500,00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=HYPERLINK("https://www.leilaoonline.net/lote/detalhe/57536", "667")</f>
      </c>
      <c r="B402" s="4" t="s">
        <f>=HYPERLINK("https://www.leilaoonline.net/lote/detalhe/57536", " Lote com:  83 moedas. Sendo  26 de 20 centavos de 1975.- 40 de 20 centavos de 1976.- 12 de 10 cruzeiros de 1983.- 03 de 10 centavos de 1974.- 2 de 10 cruzeiros de 1985")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=HYPERLINK("https://www.leilaoonline.net/lote/detalhe/57550", "668")</f>
      </c>
      <c r="B403" s="4" t="s">
        <f>=HYPERLINK("https://www.leilaoonline.net/lote/detalhe/57550", " Lote com: 3  travessas em metal espessurado a prata. 16/26 e 14/33 cm")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=HYPERLINK("https://www.leilaoonline.net/lote/detalhe/57535", "669")</f>
      </c>
      <c r="B404" s="4" t="s">
        <f>=HYPERLINK("https://www.leilaoonline.net/lote/detalhe/57535", " Lote com: 76 moedas de 20 centavos de 1978")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=HYPERLINK("https://www.leilaoonline.net/lote/detalhe/57548", "670")</f>
      </c>
      <c r="B405" s="4" t="s">
        <f>=HYPERLINK("https://www.leilaoonline.net/lote/detalhe/57548", " Rara cadeira Savanarola  tamanho 93x55x75")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900,00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=HYPERLINK("https://www.leilaoonline.net/lote/detalhe/57542", "671")</f>
      </c>
      <c r="B406" s="4" t="s">
        <f>=HYPERLINK("https://www.leilaoonline.net/lote/detalhe/57542", " Lote com: 70 moedas de 20 centavos de 1967 em cupro-niquel")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=HYPERLINK("https://www.leilaoonline.net/lote/detalhe/57549", "672")</f>
      </c>
      <c r="B407" s="4" t="s">
        <f>=HYPERLINK("https://www.leilaoonline.net/lote/detalhe/57549", " Escultura em resina patinada. Tamanho:60 cm")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250,00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=HYPERLINK("https://www.leilaoonline.net/lote/detalhe/57539", "673")</f>
      </c>
      <c r="B408" s="4" t="s">
        <f>=HYPERLINK("https://www.leilaoonline.net/lote/detalhe/57539", " Lote com: 95 moedas de 20 centavos de 1977 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=HYPERLINK("https://www.leilaoonline.net/lote/detalhe/57554", "674")</f>
      </c>
      <c r="B409" s="4" t="s">
        <f>=HYPERLINK("https://www.leilaoonline.net/lote/detalhe/57554", " mesa de canto anos 70 madeira torneada imbuia - 63/48 cm")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300,00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=HYPERLINK("https://www.leilaoonline.net/lote/detalhe/57541", "675")</f>
      </c>
      <c r="B410" s="4" t="s">
        <f>=HYPERLINK("https://www.leilaoonline.net/lote/detalhe/57541", " Lote com: 120 moedas de 20 centavos de 1970 em cupro-niquel")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=HYPERLINK("https://www.leilaoonline.net/lote/detalhe/57553", "676")</f>
      </c>
      <c r="B411" s="4" t="s">
        <f>=HYPERLINK("https://www.leilaoonline.net/lote/detalhe/57553", " Lustre bronze cravejado com cristais transparentes e lilás, 1 lâmpada. 22x15cm")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=HYPERLINK("https://www.leilaoonline.net/lote/detalhe/57540", "677")</f>
      </c>
      <c r="B412" s="4" t="s">
        <f>=HYPERLINK("https://www.leilaoonline.net/lote/detalhe/57540", " Escultura rena em bronze maciço, 18 cm x 16 cm")</f>
      </c>
      <c r="C412" s="4" t="inlineStr">
        <is>
          <t>Vendido</t>
        </is>
      </c>
      <c r="D412" s="4" t="inlineStr">
        <is>
          <t>1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=HYPERLINK("https://www.leilaoonline.net/lote/detalhe/57555", "678")</f>
      </c>
      <c r="B413" s="4" t="s">
        <f>=HYPERLINK("https://www.leilaoonline.net/lote/detalhe/57555", " Porta alianças em metal 15 cm de diâmetro, acompanha paliteiro em estanho 12 cm de altura")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=HYPERLINK("https://www.leilaoonline.net/lote/detalhe/57544", "679")</f>
      </c>
      <c r="B414" s="4" t="s">
        <f>=HYPERLINK("https://www.leilaoonline.net/lote/detalhe/57544", " Mesa de centro oriental decorada do 41 cm de altura x 1,03 m x 48 cm")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400,00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=HYPERLINK("https://www.leilaoonline.net/lote/detalhe/57572", "680")</f>
      </c>
      <c r="B415" s="4" t="s">
        <f>=HYPERLINK("https://www.leilaoonline.net/lote/detalhe/57572", " Antigo 13 pesos para balança faltando dois pesos menores e medindo 12 cm por 25 cm por 10 cm")</f>
      </c>
      <c r="C415" s="4" t="inlineStr">
        <is>
          <t>Vendido</t>
        </is>
      </c>
      <c r="D415" s="4" t="inlineStr">
        <is>
          <t>1</t>
        </is>
      </c>
      <c r="E415" s="5" t="inlineStr">
        <is>
          <t>300,00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=HYPERLINK("https://www.leilaoonline.net/lote/detalhe/57545", "681")</f>
      </c>
      <c r="B416" s="4" t="s">
        <f>=HYPERLINK("https://www.leilaoonline.net/lote/detalhe/57545", " Leão esculpido em madeira  20x39 cm")</f>
      </c>
      <c r="C416" s="4" t="inlineStr">
        <is>
          <t>Vendido</t>
        </is>
      </c>
      <c r="D416" s="4" t="inlineStr">
        <is>
          <t>1</t>
        </is>
      </c>
      <c r="E416" s="5" t="inlineStr">
        <is>
          <t>300,00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=HYPERLINK("https://www.leilaoonline.net/lote/detalhe/57451", "682")</f>
      </c>
      <c r="B417" s="4" t="s">
        <f>=HYPERLINK("https://www.leilaoonline.net/lote/detalhe/57451", " Ânfora em metal espessurado a prata, Século XX, 37 cm de altura")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350,00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=HYPERLINK("https://www.leilaoonline.net/lote/detalhe/57543", "683")</f>
      </c>
      <c r="B418" s="4" t="s">
        <f>=HYPERLINK("https://www.leilaoonline.net/lote/detalhe/57543", " Antigo Cepo de madeira 08 pesos  15 x 9 x 6cm")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=HYPERLINK("https://www.leilaoonline.net/lote/detalhe/57574", "684")</f>
      </c>
      <c r="B419" s="4" t="s">
        <f>=HYPERLINK("https://www.leilaoonline.net/lote/detalhe/57574", " Torso 28cm 10 Partes Assexuado Corpo Humano")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=HYPERLINK("https://www.leilaoonline.net/lote/detalhe/57546", "685")</f>
      </c>
      <c r="B420" s="4" t="s">
        <f>=HYPERLINK("https://www.leilaoonline.net/lote/detalhe/57546", " Sino em metal dourado, 10,5 cm alt. X 6 diâm")</f>
      </c>
      <c r="C420" s="4" t="inlineStr">
        <is>
          <t>Vendido</t>
        </is>
      </c>
      <c r="D420" s="4" t="inlineStr">
        <is>
          <t>2</t>
        </is>
      </c>
      <c r="E420" s="5" t="inlineStr">
        <is>
          <t>100,00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=HYPERLINK("https://www.leilaoonline.net/lote/detalhe/57576", "686")</f>
      </c>
      <c r="B421" s="4" t="s">
        <f>=HYPERLINK("https://www.leilaoonline.net/lote/detalhe/57576", " Centro de mesa em porcelana aparentemente europeia pintada a mão decoração em ouro. Em excelente estado, 21/31 cm")</f>
      </c>
      <c r="C421" s="4" t="inlineStr">
        <is>
          <t>Vendido</t>
        </is>
      </c>
      <c r="D421" s="4" t="inlineStr">
        <is>
          <t>1</t>
        </is>
      </c>
      <c r="E421" s="5" t="inlineStr">
        <is>
          <t>350,00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=HYPERLINK("https://www.leilaoonline.net/lote/detalhe/57566", "687")</f>
      </c>
      <c r="B422" s="4" t="s">
        <f>=HYPERLINK("https://www.leilaoonline.net/lote/detalhe/57566", " Lote com: 5 copos de metal prateado. 9.5 cm alt. X 4 cm diâm")</f>
      </c>
      <c r="C422" s="4" t="inlineStr">
        <is>
          <t>Vendido</t>
        </is>
      </c>
      <c r="D422" s="4" t="inlineStr">
        <is>
          <t>2</t>
        </is>
      </c>
      <c r="E422" s="5" t="inlineStr">
        <is>
          <t>150,00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=HYPERLINK("https://www.leilaoonline.net/lote/detalhe/57575", "688")</f>
      </c>
      <c r="B423" s="4" t="s">
        <f>=HYPERLINK("https://www.leilaoonline.net/lote/detalhe/57575", " Tapete importado pele de cordeiro legitimo, cor branca, com forro em algodão,150x100 cm")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800,00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=HYPERLINK("https://www.leilaoonline.net/lote/detalhe/57559", "689")</f>
      </c>
      <c r="B424" s="4" t="s">
        <f>=HYPERLINK("https://www.leilaoonline.net/lote/detalhe/57559", " Antigo Trinchante de metal dourado, indiano")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150,00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=HYPERLINK("https://www.leilaoonline.net/lote/detalhe/57577", "690")</f>
      </c>
      <c r="B425" s="4" t="s">
        <f>=HYPERLINK("https://www.leilaoonline.net/lote/detalhe/57577", " Antigo gomil em metal espessurado , anos XX, suporte original, com 28 cm de altura e suporte com 30 cm de diâmetro")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=HYPERLINK("https://www.leilaoonline.net/lote/detalhe/57474", "691")</f>
      </c>
      <c r="B426" s="4" t="s">
        <f>=HYPERLINK("https://www.leilaoonline.net/lote/detalhe/57474", " Escultura águia em bronze , suporte em mármore preto: 17x11cm")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=HYPERLINK("https://www.leilaoonline.net/lote/detalhe/57461", "692")</f>
      </c>
      <c r="B427" s="4" t="s">
        <f>=HYPERLINK("https://www.leilaoonline.net/lote/detalhe/57461", " Raro relógio Alemão JUNGHANS de parede em madeira nobre, modelo Cavalinho, funcionando  batidas em meia hora e hora cheia.  100 cm de altura, 35 cm de largura e 18 cm de profundidade.")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2.500,00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=HYPERLINK("https://www.leilaoonline.net/lote/detalhe/57561", "693")</f>
      </c>
      <c r="B428" s="4" t="s">
        <f>=HYPERLINK("https://www.leilaoonline.net/lote/detalhe/57561", "  Kit mini copo para licor em metal, contraste "bandeja com 15 cm de comprimento e 11 cm de largura e copinhos com 4 cm de altura a parte em prata. Copinhos em plástico verde")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=HYPERLINK("https://www.leilaoonline.net/lote/detalhe/57573", "694")</f>
      </c>
      <c r="B429" s="4" t="s">
        <f>=HYPERLINK("https://www.leilaoonline.net/lote/detalhe/57573", " Cristaleira de canto em madeira nobre, excelente estado, 1,85m de altura, 0,85m de largura e 0,50m de profundidade.(somente a cristaleira)")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900,00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=HYPERLINK("https://www.leilaoonline.net/lote/detalhe/57560", "695")</f>
      </c>
      <c r="B430" s="4" t="s">
        <f>=HYPERLINK("https://www.leilaoonline.net/lote/detalhe/57560", " Medalhão em porcelana Japonesa, Século XIX, decoração em ouro, em moldura de madeira com resquícios de folha de ouro. Medalhão de porcelana em excelente estado, 41 cm de diâmetro, Moldura: 70 cm X 70 cm.")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900,00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=HYPERLINK("https://www.leilaoonline.net/lote/detalhe/57579", "696")</f>
      </c>
      <c r="B431" s="4" t="s">
        <f>=HYPERLINK("https://www.leilaoonline.net/lote/detalhe/57579", " Samovar em bronze polido 32 cm de altura.")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500,00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=HYPERLINK("https://www.leilaoonline.net/lote/detalhe/57562", "697")</f>
      </c>
      <c r="B432" s="4" t="s">
        <f>=HYPERLINK("https://www.leilaoonline.net/lote/detalhe/57562", " Adaga Marroquina bainha em bronze e metal,cabo de madeira com partes em bronze, 42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250,00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=HYPERLINK("https://www.leilaoonline.net/lote/detalhe/57581", "698")</f>
      </c>
      <c r="B433" s="4" t="s">
        <f>=HYPERLINK("https://www.leilaoonline.net/lote/detalhe/57581", " Centro de mesa em vidro fosco cores azul e branco, base em bronze 20 cm de altura e 34 cm diâmetro.")</f>
      </c>
      <c r="C433" s="4" t="inlineStr">
        <is>
          <t>Vendido</t>
        </is>
      </c>
      <c r="D433" s="4" t="inlineStr">
        <is>
          <t>1</t>
        </is>
      </c>
      <c r="E433" s="5" t="inlineStr">
        <is>
          <t>250,00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=HYPERLINK("https://www.leilaoonline.net/lote/detalhe/57473", "699")</f>
      </c>
      <c r="B434" s="4" t="s">
        <f>=HYPERLINK("https://www.leilaoonline.net/lote/detalhe/57473", " Relógio meio carrilhão de mesa Sorel, anos 40, movimento a corda, batidas em meia hora e hora cheia (bim-bam). Maquinário em perfeito funcionamento, chave de corda inclusa, 25 cm de altura, 57 cm de comprimento e 12 cm de profundidade.")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700,00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=HYPERLINK("https://www.leilaoonline.net/lote/detalhe/57580", "700")</f>
      </c>
      <c r="B435" s="4" t="s">
        <f>=HYPERLINK("https://www.leilaoonline.net/lote/detalhe/57580", " Lote com: Coleção cim 824 fitas cassete e mais 60 cd sem as capas")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=HYPERLINK("https://www.leilaoonline.net/lote/detalhe/57564", "701")</f>
      </c>
      <c r="B436" s="4" t="s">
        <f>=HYPERLINK("https://www.leilaoonline.net/lote/detalhe/57564", " Lote com 971 dvds 900 com capas e 71 sem as capas,mais 6 blu ray")</f>
      </c>
      <c r="C436" s="4" t="inlineStr">
        <is>
          <t>Vendido</t>
        </is>
      </c>
      <c r="D436" s="4" t="inlineStr">
        <is>
          <t>2</t>
        </is>
      </c>
      <c r="E436" s="5" t="inlineStr">
        <is>
          <t>600,00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=HYPERLINK("https://www.leilaoonline.net/lote/detalhe/57582", "702")</f>
      </c>
      <c r="B437" s="4" t="s">
        <f>=HYPERLINK("https://www.leilaoonline.net/lote/detalhe/57582", " Lote com 55 fitas cassete novas,4 fitas pra filmadora,19 fitas vhs novas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=HYPERLINK("https://www.leilaoonline.net/lote/detalhe/57557", "703")</f>
      </c>
      <c r="B438" s="4" t="s">
        <f>=HYPERLINK("https://www.leilaoonline.net/lote/detalhe/57557", " Lote com videogames antigos,acessórios,revistas cds,etc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900,00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=HYPERLINK("https://www.leilaoonline.net/lote/detalhe/57583", "704")</f>
      </c>
      <c r="B439" s="4" t="s">
        <f>=HYPERLINK("https://www.leilaoonline.net/lote/detalhe/57583", " Lote com livros de área médica")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400,00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=HYPERLINK("https://www.leilaoonline.net/lote/detalhe/57565", "705")</f>
      </c>
      <c r="B440" s="4" t="s">
        <f>=HYPERLINK("https://www.leilaoonline.net/lote/detalhe/57565", " Lote com filmes e desenhos antigos de rolo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=HYPERLINK("https://www.leilaoonline.net/lote/detalhe/57459", "706")</f>
      </c>
      <c r="B441" s="4" t="s">
        <f>=HYPERLINK("https://www.leilaoonline.net/lote/detalhe/57459", " Recuperador de cds,dvds blu ray - tira arranhões - Funcionando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=HYPERLINK("https://www.leilaoonline.net/lote/detalhe/57475", "707")</f>
      </c>
      <c r="B442" s="4" t="s">
        <f>=HYPERLINK("https://www.leilaoonline.net/lote/detalhe/57475", " Lote com: peças  informaticas monitores,cabos, driver,s hd's memorias , etc")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900,00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=HYPERLINK("https://www.leilaoonline.net/lote/detalhe/57463", "708")</f>
      </c>
      <c r="B443" s="4" t="s">
        <f>=HYPERLINK("https://www.leilaoonline.net/lote/detalhe/57463", " Relógio de mesa base em alabastro com restauro")</f>
      </c>
      <c r="C443" s="4" t="inlineStr">
        <is>
          <t>Vendido</t>
        </is>
      </c>
      <c r="D443" s="4" t="inlineStr">
        <is>
          <t>1</t>
        </is>
      </c>
      <c r="E443" s="5" t="inlineStr">
        <is>
          <t>250,00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=HYPERLINK("https://www.leilaoonline.net/lote/detalhe/57471", "709")</f>
      </c>
      <c r="B444" s="4" t="s">
        <f>=HYPERLINK("https://www.leilaoonline.net/lote/detalhe/57471", " Relógio de madeira trabalhadores a quartz, funcionado,50/7/41cm de altura. obs.: apresenta um pequeno restauro no objeto de trabalho.")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250,00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=HYPERLINK("https://www.leilaoonline.net/lote/detalhe/57584", "710")</f>
      </c>
      <c r="B445" s="4" t="s">
        <f>=HYPERLINK("https://www.leilaoonline.net/lote/detalhe/57584", " Cuba antiga em bronze/latão 48/44 cm obs.: esse brilho é original do polimento NÃO é spray dourado.")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500,00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=HYPERLINK("https://www.leilaoonline.net/lote/detalhe/57472", "711")</f>
      </c>
      <c r="B446" s="4" t="s">
        <f>=HYPERLINK("https://www.leilaoonline.net/lote/detalhe/57472", " Apoios para talher em metal com formato de cavalos,8 cm")</f>
      </c>
      <c r="C446" s="4" t="inlineStr">
        <is>
          <t>Vendido</t>
        </is>
      </c>
      <c r="D446" s="4" t="inlineStr">
        <is>
          <t>1</t>
        </is>
      </c>
      <c r="E446" s="5" t="inlineStr">
        <is>
          <t>250,00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=HYPERLINK("https://www.leilaoonline.net/lote/detalhe/57585", "712")</f>
      </c>
      <c r="B447" s="4" t="s">
        <f>=HYPERLINK("https://www.leilaoonline.net/lote/detalhe/57585", " Telefone em Mármore antigo, 29 cm de altura")</f>
      </c>
      <c r="C447" s="4" t="inlineStr">
        <is>
          <t>Vendido</t>
        </is>
      </c>
      <c r="D447" s="4" t="inlineStr">
        <is>
          <t>2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=HYPERLINK("https://www.leilaoonline.net/lote/detalhe/57563", "713")</f>
      </c>
      <c r="B448" s="4" t="s">
        <f>=HYPERLINK("https://www.leilaoonline.net/lote/detalhe/57563", " Relógio Olho de Boi - Silco, em madeira, vidro bombê, completo, diâmetro 40 cm, não testado")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=HYPERLINK("https://www.leilaoonline.net/lote/detalhe/57465", "714")</f>
      </c>
      <c r="B449" s="4" t="s">
        <f>=HYPERLINK("https://www.leilaoonline.net/lote/detalhe/57465", " Sopeira Soppil Prata 90 tamanho: 29/23/15cm.")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100,00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=HYPERLINK("https://www.leilaoonline.net/lote/detalhe/57476", "715")</f>
      </c>
      <c r="B450" s="4" t="s">
        <f>=HYPERLINK("https://www.leilaoonline.net/lote/detalhe/57476", " Balde de gelo em madeira  29/18/18 cm 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100,00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=HYPERLINK("https://www.leilaoonline.net/lote/detalhe/57467", "716")</f>
      </c>
      <c r="B451" s="4" t="s">
        <f>=HYPERLINK("https://www.leilaoonline.net/lote/detalhe/57467", " Telefone antigo 33 cm de altura.")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400,00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=HYPERLINK("https://www.leilaoonline.net/lote/detalhe/57558", "717")</f>
      </c>
      <c r="B452" s="4" t="s">
        <f>=HYPERLINK("https://www.leilaoonline.net/lote/detalhe/57558", " Lote com 16 insetos empalhados 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=HYPERLINK("https://www.leilaoonline.net/lote/detalhe/57466", "718")</f>
      </c>
      <c r="B453" s="4" t="s">
        <f>=HYPERLINK("https://www.leilaoonline.net/lote/detalhe/57466", " Maquina de cortar grama funcionando")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250,00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=HYPERLINK("https://www.leilaoonline.net/lote/detalhe/57567", "719")</f>
      </c>
      <c r="B454" s="4" t="s">
        <f>=HYPERLINK("https://www.leilaoonline.net/lote/detalhe/57567", " Lote com: 8 copos colecionáveis - coca cola 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=HYPERLINK("https://www.leilaoonline.net/lote/detalhe/57587", "720")</f>
      </c>
      <c r="B455" s="4" t="s">
        <f>=HYPERLINK("https://www.leilaoonline.net/lote/detalhe/57587", " Relógios antigos sem teste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=HYPERLINK("https://www.leilaoonline.net/lote/detalhe/57570", "721")</f>
      </c>
      <c r="B456" s="4" t="s">
        <f>=HYPERLINK("https://www.leilaoonline.net/lote/detalhe/57570", " Escultura em bronze base em mármore 30x10cm")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=HYPERLINK("https://www.leilaoonline.net/lote/detalhe/57586", "722")</f>
      </c>
      <c r="B457" s="4" t="s">
        <f>=HYPERLINK("https://www.leilaoonline.net/lote/detalhe/57586", " Antigo Cinzeiro anos 60 em metal - 13cm")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=HYPERLINK("https://www.leilaoonline.net/lote/detalhe/57568", "723")</f>
      </c>
      <c r="B458" s="4" t="s">
        <f>=HYPERLINK("https://www.leilaoonline.net/lote/detalhe/57568", " Despertador de mesa, anos 70 Herweg 28x23cm")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200,00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=HYPERLINK("https://www.leilaoonline.net/lote/detalhe/57588", "724")</f>
      </c>
      <c r="B459" s="4" t="s">
        <f>=HYPERLINK("https://www.leilaoonline.net/lote/detalhe/57588", " Telefone em madeira e latão 32cm")</f>
      </c>
      <c r="C459" s="4" t="inlineStr">
        <is>
          <t>Vendido</t>
        </is>
      </c>
      <c r="D459" s="4" t="inlineStr">
        <is>
          <t>1</t>
        </is>
      </c>
      <c r="E459" s="5" t="inlineStr">
        <is>
          <t>400,00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=HYPERLINK("https://www.leilaoonline.net/lote/detalhe/57571", "725")</f>
      </c>
      <c r="B460" s="4" t="s">
        <f>=HYPERLINK("https://www.leilaoonline.net/lote/detalhe/57571", " Esculturas em madeira nobre - 18cm")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150,00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=HYPERLINK("https://www.leilaoonline.net/lote/detalhe/57468", "726")</f>
      </c>
      <c r="B461" s="4" t="s">
        <f>=HYPERLINK("https://www.leilaoonline.net/lote/detalhe/57468", " Galos de rinha em metal prateado, anos 70. 25cm")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200,00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=HYPERLINK("https://www.leilaoonline.net/lote/detalhe/57569", "727")</f>
      </c>
      <c r="B462" s="4" t="s">
        <f>=HYPERLINK("https://www.leilaoonline.net/lote/detalhe/57569", " Escultura rara Touro em jacarandá (com avarias)")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350,00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=HYPERLINK("https://www.leilaoonline.net/lote/detalhe/57589", "728")</f>
      </c>
      <c r="B463" s="4" t="s">
        <f>=HYPERLINK("https://www.leilaoonline.net/lote/detalhe/57589", " Brazão de parede, decoração, anos 70. 60x40cm")</f>
      </c>
      <c r="C463" s="4" t="inlineStr">
        <is>
          <t>Vendido</t>
        </is>
      </c>
      <c r="D463" s="4" t="inlineStr">
        <is>
          <t>1</t>
        </is>
      </c>
      <c r="E463" s="5" t="inlineStr">
        <is>
          <t>250,00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=HYPERLINK("https://www.leilaoonline.net/lote/detalhe/57556", "729")</f>
      </c>
      <c r="B464" s="4" t="s">
        <f>=HYPERLINK("https://www.leilaoonline.net/lote/detalhe/57556", " Telefone teleart de cobre")</f>
      </c>
      <c r="C464" s="4" t="inlineStr">
        <is>
          <t>Vendido</t>
        </is>
      </c>
      <c r="D464" s="4" t="inlineStr">
        <is>
          <t>1</t>
        </is>
      </c>
      <c r="E464" s="5" t="inlineStr">
        <is>
          <t>350,00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=HYPERLINK("https://www.leilaoonline.net/lote/detalhe/57601", "730")</f>
      </c>
      <c r="B465" s="4" t="s">
        <f>=HYPERLINK("https://www.leilaoonline.net/lote/detalhe/57601", " Escultura de bronze  flamingo - 34,0cm x 10,0cm")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=HYPERLINK("https://www.leilaoonline.net/lote/detalhe/57578", "731")</f>
      </c>
      <c r="B466" s="4" t="s">
        <f>=HYPERLINK("https://www.leilaoonline.net/lote/detalhe/57578", " Antigo relógio, com 20,0cm de altura x 22,0cm de largura, base de mármore carrara branca, nas medidas de: 23,0cm de comprimento x 10,0cm de largura")</f>
      </c>
      <c r="C466" s="4" t="inlineStr">
        <is>
          <t>Vendido</t>
        </is>
      </c>
      <c r="D466" s="4" t="inlineStr">
        <is>
          <t>1</t>
        </is>
      </c>
      <c r="E466" s="5" t="inlineStr">
        <is>
          <t>250,00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=HYPERLINK("https://www.leilaoonline.net/lote/detalhe/57607", "732")</f>
      </c>
      <c r="B467" s="4" t="s">
        <f>=HYPERLINK("https://www.leilaoonline.net/lote/detalhe/57607", " Espingarda decorativa,  120 cm")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200,00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=HYPERLINK("https://www.leilaoonline.net/lote/detalhe/57590", "733")</f>
      </c>
      <c r="B468" s="4" t="s">
        <f>=HYPERLINK("https://www.leilaoonline.net/lote/detalhe/57590", " Antigo relógio de parede, feito em madeira  80,0cm x 35,0cm. (Sem uso )")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250,00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=HYPERLINK("https://www.leilaoonline.net/lote/detalhe/57603", "734")</f>
      </c>
      <c r="B469" s="4" t="s">
        <f>=HYPERLINK("https://www.leilaoonline.net/lote/detalhe/57603", " Relógio de parede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=HYPERLINK("https://www.leilaoonline.net/lote/detalhe/57597", "735")</f>
      </c>
      <c r="B470" s="4" t="s">
        <f>=HYPERLINK("https://www.leilaoonline.net/lote/detalhe/57597", " Brazão de parede, decoração anos 70 41x30cm")</f>
      </c>
      <c r="C470" s="4" t="inlineStr">
        <is>
          <t>Vendido</t>
        </is>
      </c>
      <c r="D470" s="4" t="inlineStr">
        <is>
          <t>1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=HYPERLINK("https://www.leilaoonline.net/lote/detalhe/57604", "736")</f>
      </c>
      <c r="B471" s="4" t="s">
        <f>=HYPERLINK("https://www.leilaoonline.net/lote/detalhe/57604", "  Relógio Antigo de Parede, cavalinho, máquina duas setas, , funcionando 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2.000,00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=HYPERLINK("https://www.leilaoonline.net/lote/detalhe/57598", "737")</f>
      </c>
      <c r="B472" s="4" t="s">
        <f>=HYPERLINK("https://www.leilaoonline.net/lote/detalhe/57598", " JOGO PARA CAFÉ EM PORCELANA BRANCA ESMALTADA, COLEÇÃO MÉDAILLON,BORDA FILETADA A PRATA, CONTEM UM BULE, UMA LEITEIRA, SEIS PRATOS PARA PÃO E SEIS XÍCARAS DE CAFÉ")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=HYPERLINK("https://www.leilaoonline.net/lote/detalhe/57609", "738")</f>
      </c>
      <c r="B473" s="4" t="s">
        <f>=HYPERLINK("https://www.leilaoonline.net/lote/detalhe/57609", " TERRINA ESPESSURADO A PRATA,  TAMPA REVERSÍVEL PARA TRAVESSA.  MED. 15 X 32 X 27CM")</f>
      </c>
      <c r="C473" s="4" t="inlineStr">
        <is>
          <t>Vendido</t>
        </is>
      </c>
      <c r="D473" s="4" t="inlineStr">
        <is>
          <t>1</t>
        </is>
      </c>
      <c r="E473" s="5" t="inlineStr">
        <is>
          <t>150,00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=HYPERLINK("https://www.leilaoonline.net/lote/detalhe/57591", "739")</f>
      </c>
      <c r="B474" s="4" t="s">
        <f>=HYPERLINK("https://www.leilaoonline.net/lote/detalhe/57591", " CENTRO DE MESA  ESPESSURADO A PRATA, DECORADO DE FLORES, FOLHAS E PEROLADOS EM RELEVO. MED. 15 X 40 X14 CM")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400,00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=HYPERLINK("https://www.leilaoonline.net/lote/detalhe/57469", "740")</f>
      </c>
      <c r="B475" s="4" t="s">
        <f>=HYPERLINK("https://www.leilaoonline.net/lote/detalhe/57469", " Jogo de jantar, porcelana Renner branca decorada  Total 32 peças")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450,00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=HYPERLINK("https://www.leilaoonline.net/lote/detalhe/57480", "741")</f>
      </c>
      <c r="B476" s="4" t="s">
        <f>=HYPERLINK("https://www.leilaoonline.net/lote/detalhe/57480", " Licoleiras  demi cristal , bico de jaca. 25,5 cm alt")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=HYPERLINK("https://www.leilaoonline.net/lote/detalhe/57605", "742")</f>
      </c>
      <c r="B477" s="4" t="s">
        <f>=HYPERLINK("https://www.leilaoonline.net/lote/detalhe/57605", " mesa com 6 cadeiras em jacaranda,com tampo de mármore branco. Cadeiras assentos em palhinha  pés de cachimbo. 6 cadeiras  Tampo mesa 170 cm comp x 75 cm alt x 95 larg")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=HYPERLINK("https://www.leilaoonline.net/lote/detalhe/57592", "743")</f>
      </c>
      <c r="B478" s="4" t="s">
        <f>=HYPERLINK("https://www.leilaoonline.net/lote/detalhe/57592", " Aparelho de porcelana tchecoslováquia, para chá, café e bolo, fundo branco com decoração de flores nos tons coral com cinza e bordas com friso dourado, contendo: 65 pçs")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950,00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=HYPERLINK("https://www.leilaoonline.net/lote/detalhe/57606", "744")</f>
      </c>
      <c r="B479" s="4" t="s">
        <f>=HYPERLINK("https://www.leilaoonline.net/lote/detalhe/57606", " Lote com: 1 travessa para pão prateada e 1 porta bolo prateada BELPRATA ,  33x13,5 cm")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150,00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=HYPERLINK("https://www.leilaoonline.net/lote/detalhe/57593", "745")</f>
      </c>
      <c r="B480" s="4" t="s">
        <f>=HYPERLINK("https://www.leilaoonline.net/lote/detalhe/57593", " RELÓGIO MADEIRA MACIÇA,MED: 32,5 X 9 X 18 CM. SEM CHAVE)")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=HYPERLINK("https://www.leilaoonline.net/lote/detalhe/57528", "746")</f>
      </c>
      <c r="B481" s="4" t="s">
        <f>=HYPERLINK("https://www.leilaoonline.net/lote/detalhe/57528", " CONJUNTO DE CAFÉ E CHÁ EM PORCELANA BRANCA SCHMIDT,  BORDAS FILETADAS A PRATA, DETALHES EM ALTO RELEVO, UM BULE, UMA LEITEIRA, CINCO XÍCARAS DE CHÁ E DUAS XÍCARAS DE CAFÉ.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=HYPERLINK("https://www.leilaoonline.net/lote/detalhe/57596", "747")</f>
      </c>
      <c r="B482" s="4" t="s">
        <f>=HYPERLINK("https://www.leilaoonline.net/lote/detalhe/57596", " Lote com: 2 colheres e dosador de drinks e 1 dosador de bebidas. Colheres no estojo original. Prata Wolff, Aurea e Cristofoli. Colheres 24 cm comp")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350,00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=HYPERLINK("https://www.leilaoonline.net/lote/detalhe/57608", "748")</f>
      </c>
      <c r="B483" s="4" t="s">
        <f>=HYPERLINK("https://www.leilaoonline.net/lote/detalhe/57608", "  JOGO DE CHÁ E CAFÉ EM METAL, REDONDO, COM DECORAÇÃO  EM ALTO RELEVO, SENDO DOIS BOWLS (23 X 23 E 21 X 23 CM), LEITEIRA (18,5 X 20 CM) E AÇUCAREIRO (17,5 X 17 CM - MOSSA)")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=HYPERLINK("https://www.leilaoonline.net/lote/detalhe/57486", "749")</f>
      </c>
      <c r="B484" s="4" t="s">
        <f>=HYPERLINK("https://www.leilaoonline.net/lote/detalhe/57486", " Baixela de chá e café em metal espessurado a prata da manufatura "Wolff"")</f>
      </c>
      <c r="C484" s="4" t="inlineStr">
        <is>
          <t>Vendido</t>
        </is>
      </c>
      <c r="D484" s="4" t="inlineStr">
        <is>
          <t>1</t>
        </is>
      </c>
      <c r="E484" s="5" t="inlineStr">
        <is>
          <t>500,00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=HYPERLINK("https://www.leilaoonline.net/lote/detalhe/57479", "750")</f>
      </c>
      <c r="B485" s="4" t="s">
        <f>=HYPERLINK("https://www.leilaoonline.net/lote/detalhe/57479", " JOGO DE 2 BULES E AÇUCAREIRO MONOGRAMADOS EM METAL ESPESSURADO A PRATA,  DECORADOS COM TRABALHOS DE FOLHAS, FLORES E SULCOS EM RELEVO. PÉS EM PATA. MARCA NA BASE. . BULE MAIOR 23,5 CM")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350,00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=HYPERLINK("https://www.leilaoonline.net/lote/detalhe/57599", "751")</f>
      </c>
      <c r="B486" s="4" t="s">
        <f>=HYPERLINK("https://www.leilaoonline.net/lote/detalhe/57599", " Lote com: 16 vidros para luminaria")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=HYPERLINK("https://www.leilaoonline.net/lote/detalhe/57484", "752")</f>
      </c>
      <c r="B487" s="4" t="s">
        <f>=HYPERLINK("https://www.leilaoonline.net/lote/detalhe/57484", " Coleção celulares antigos  com 131 celurares mais 35 itens diversos")</f>
      </c>
      <c r="C487" s="4" t="inlineStr">
        <is>
          <t>Vendido</t>
        </is>
      </c>
      <c r="D487" s="4" t="inlineStr">
        <is>
          <t>2</t>
        </is>
      </c>
      <c r="E487" s="5" t="inlineStr">
        <is>
          <t>150,00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=HYPERLINK("https://www.leilaoonline.net/lote/detalhe/57595", "753")</f>
      </c>
      <c r="B488" s="4" t="s">
        <f>=HYPERLINK("https://www.leilaoonline.net/lote/detalhe/57595", " Lote com: Itens diversos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=HYPERLINK("https://www.leilaoonline.net/lote/detalhe/57515", "754")</f>
      </c>
      <c r="B489" s="4" t="s">
        <f>=HYPERLINK("https://www.leilaoonline.net/lote/detalhe/57515", " Lote com panela Vision e diversos itens")</f>
      </c>
      <c r="C489" s="4" t="inlineStr">
        <is>
          <t>Não vendido</t>
        </is>
      </c>
      <c r="D489" s="4" t="inlineStr">
        <is>
          <t>0</t>
        </is>
      </c>
      <c r="E489" s="5" t="inlineStr">
        <is>
          <t>100,00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=HYPERLINK("https://www.leilaoonline.net/lote/detalhe/57517", "755")</f>
      </c>
      <c r="B490" s="4" t="s">
        <f>=HYPERLINK("https://www.leilaoonline.net/lote/detalhe/57517", " Lote com radios disc mans etc")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100,00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=HYPERLINK("https://www.leilaoonline.net/lote/detalhe/57509", "756")</f>
      </c>
      <c r="B491" s="4" t="s">
        <f>=HYPERLINK("https://www.leilaoonline.net/lote/detalhe/57509", " Coleção mini craques coca cola 27 bonecos")</f>
      </c>
      <c r="C491" s="4" t="inlineStr">
        <is>
          <t>Não vendido</t>
        </is>
      </c>
      <c r="D491" s="4" t="inlineStr">
        <is>
          <t>0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=HYPERLINK("https://www.leilaoonline.net/lote/detalhe/57485", "757")</f>
      </c>
      <c r="B492" s="4" t="s">
        <f>=HYPERLINK("https://www.leilaoonline.net/lote/detalhe/57485", " Coleção com 22 fitas  Chaplin")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=HYPERLINK("https://www.leilaoonline.net/lote/detalhe/57487", "758")</f>
      </c>
      <c r="B493" s="4" t="s">
        <f>=HYPERLINK("https://www.leilaoonline.net/lote/detalhe/57487", " Lote itens antigos 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=HYPERLINK("https://www.leilaoonline.net/lote/detalhe/57514", "759")</f>
      </c>
      <c r="B494" s="4" t="s">
        <f>=HYPERLINK("https://www.leilaoonline.net/lote/detalhe/57514", " Lote com 50 zipers grande 110 zipers pequenos um caso com alfinetes,e dois pés para máquina de costura")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100,00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=HYPERLINK("https://www.leilaoonline.net/lote/detalhe/57483", "760")</f>
      </c>
      <c r="B495" s="4" t="s">
        <f>=HYPERLINK("https://www.leilaoonline.net/lote/detalhe/57483", " Tv Antiga década de 80 ligando")</f>
      </c>
      <c r="C495" s="4" t="inlineStr">
        <is>
          <t>Não vendido</t>
        </is>
      </c>
      <c r="D495" s="4" t="inlineStr">
        <is>
          <t>0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=HYPERLINK("https://www.leilaoonline.net/lote/detalhe/57602", "761")</f>
      </c>
      <c r="B496" s="4" t="s">
        <f>=HYPERLINK("https://www.leilaoonline.net/lote/detalhe/57602", " Carrinho antigo racer turbo")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100,00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=HYPERLINK("https://www.leilaoonline.net/lote/detalhe/57496", "762")</f>
      </c>
      <c r="B497" s="4" t="s">
        <f>=HYPERLINK("https://www.leilaoonline.net/lote/detalhe/57496", " Antigo mini laboratório")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=HYPERLINK("https://www.leilaoonline.net/lote/detalhe/57489", "763")</f>
      </c>
      <c r="B498" s="4" t="s">
        <f>=HYPERLINK("https://www.leilaoonline.net/lote/detalhe/57489", " Carrinho antigo lp 5000  sem teste")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100,00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=HYPERLINK("https://www.leilaoonline.net/lote/detalhe/57494", "764")</f>
      </c>
      <c r="B499" s="4" t="s">
        <f>=HYPERLINK("https://www.leilaoonline.net/lote/detalhe/57494", " Rara vitrolinha syphonic sem testes")</f>
      </c>
      <c r="C499" s="4" t="inlineStr">
        <is>
          <t>Não vendido</t>
        </is>
      </c>
      <c r="D499" s="4" t="inlineStr">
        <is>
          <t>0</t>
        </is>
      </c>
      <c r="E499" s="5" t="inlineStr">
        <is>
          <t>150,00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=HYPERLINK("https://www.leilaoonline.net/lote/detalhe/57495", "765")</f>
      </c>
      <c r="B500" s="4" t="s">
        <f>=HYPERLINK("https://www.leilaoonline.net/lote/detalhe/57495", " Lote com: calculadoras antigas - 29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=HYPERLINK("https://www.leilaoonline.net/lote/detalhe/57525", "766")</f>
      </c>
      <c r="B501" s="4" t="s">
        <f>=HYPERLINK("https://www.leilaoonline.net/lote/detalhe/57525", " Joytisc para pc")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=HYPERLINK("https://www.leilaoonline.net/lote/detalhe/57516", "767")</f>
      </c>
      <c r="B502" s="4" t="s">
        <f>=HYPERLINK("https://www.leilaoonline.net/lote/detalhe/57516", " Videogame Atari sem teste")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250,00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=HYPERLINK("https://www.leilaoonline.net/lote/detalhe/57524", "768")</f>
      </c>
      <c r="B503" s="4" t="s">
        <f>=HYPERLINK("https://www.leilaoonline.net/lote/detalhe/57524", " Rádio com relogio sharp década de 80")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=HYPERLINK("https://www.leilaoonline.net/lote/detalhe/57519", "769")</f>
      </c>
      <c r="B504" s="4" t="s">
        <f>=HYPERLINK("https://www.leilaoonline.net/lote/detalhe/57519", " Dois termômetros werkprufschein")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100,00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=HYPERLINK("https://www.leilaoonline.net/lote/detalhe/57527", "770")</f>
      </c>
      <c r="B505" s="4" t="s">
        <f>=HYPERLINK("https://www.leilaoonline.net/lote/detalhe/57527", " Forte apache 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300,00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=HYPERLINK("https://www.leilaoonline.net/lote/detalhe/57522", "771")</f>
      </c>
      <c r="B506" s="4" t="s">
        <f>=HYPERLINK("https://www.leilaoonline.net/lote/detalhe/57522", " Lote com : perucas , cabelos, enfeites, bijouterias, relogios, etc")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100,00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=HYPERLINK("https://www.leilaoonline.net/lote/detalhe/57594", "772")</f>
      </c>
      <c r="B507" s="4" t="s">
        <f>=HYPERLINK("https://www.leilaoonline.net/lote/detalhe/57594", " Lote com: peças de  geladeiras antigas - 12 itens")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=HYPERLINK("https://www.leilaoonline.net/lote/detalhe/57491", "773")</f>
      </c>
      <c r="B508" s="4" t="s">
        <f>=HYPERLINK("https://www.leilaoonline.net/lote/detalhe/57491", " Lote com: livros infantis - varios títulos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=HYPERLINK("https://www.leilaoonline.net/lote/detalhe/57600", "774")</f>
      </c>
      <c r="B509" s="4" t="s">
        <f>=HYPERLINK("https://www.leilaoonline.net/lote/detalhe/57600", " Lote com: 16 cartuchos - Nintendo 64")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400,00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=HYPERLINK("https://www.leilaoonline.net/lote/detalhe/57526", "775")</f>
      </c>
      <c r="B510" s="4" t="s">
        <f>=HYPERLINK("https://www.leilaoonline.net/lote/detalhe/57526", " Lote com dvds Conversores dvds, receivers vídeos cassetes")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400,00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=HYPERLINK("https://www.leilaoonline.net/lote/detalhe/57529", "776")</f>
      </c>
      <c r="B511" s="4" t="s">
        <f>=HYPERLINK("https://www.leilaoonline.net/lote/detalhe/57529", " Terno importado italia, séc XIX, em alabastro, partes  em bronze dourado, 1 centro de mesa-floreira,  um par de castiçais pra duas velas representando Arpas. Med 17x30 cm (Centro de mesa) e 35x20 cm( Castiçais).")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900,00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=HYPERLINK("https://www.leilaoonline.net/lote/detalhe/57610", "777")</f>
      </c>
      <c r="B512" s="4" t="s">
        <f>=HYPERLINK("https://www.leilaoonline.net/lote/detalhe/57610", " Candelabro importado para 5 velas em ferro fundido patina dourada coluna com trabalhos em vazados e bordas retorcidas e pés recurvos medindo 1,85 x 70 cm")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400,00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=HYPERLINK("https://www.leilaoonline.net/lote/detalhe/57497", "778")</f>
      </c>
      <c r="B513" s="4" t="s">
        <f>=HYPERLINK("https://www.leilaoonline.net/lote/detalhe/57497", " Jogo de cha importado MADE IN JAPAN  Oriental pintada à mão,   total de 12 peças")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400,00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=HYPERLINK("https://www.leilaoonline.net/lote/detalhe/57511", "779")</f>
      </c>
      <c r="B514" s="4" t="s">
        <f>=HYPERLINK("https://www.leilaoonline.net/lote/detalhe/57511", " Lote com: 4 Pratos para Bolo importados Orientais, em porcelana branca  casca de ovo, pintados à mão,  Diâmetro: 17 cm")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200,00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=HYPERLINK("https://www.leilaoonline.net/lote/detalhe/57503", "780")</f>
      </c>
      <c r="B515" s="4" t="s">
        <f>=HYPERLINK("https://www.leilaoonline.net/lote/detalhe/57503", " Lote com: 10 antigas xícaras para café, em metal, com recipientes em porcelana filetada a prata.  dois conjunto, um com 4 e outro com 6 peças")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150,00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=HYPERLINK("https://www.leilaoonline.net/lote/detalhe/57518", "781")</f>
      </c>
      <c r="B516" s="4" t="s">
        <f>=HYPERLINK("https://www.leilaoonline.net/lote/detalhe/57518", " Conjunto licoreiro francês, séc XIX , em cristal Saint Louis  tom azul, finamente lavrados. em metal espessurado a prata  cinzelada, 4 pés Med 22x31x12 cm. 1 taça colada.")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400,00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=HYPERLINK("https://www.leilaoonline.net/lote/detalhe/57498", "782")</f>
      </c>
      <c r="B517" s="4" t="s">
        <f>=HYPERLINK("https://www.leilaoonline.net/lote/detalhe/57498", " Punhal chines de coleção, com punho e bainha ., lamina em aço. Med 25 cm")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250,00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=HYPERLINK("https://www.leilaoonline.net/lote/detalhe/57520", "783")</f>
      </c>
      <c r="B518" s="4" t="s">
        <f>=HYPERLINK("https://www.leilaoonline.net/lote/detalhe/57520", " Garrafa para Whisky, em cristal translucido, lavrada e lapidada. Med 26 cm.")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150,00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=HYPERLINK("https://www.leilaoonline.net/lote/detalhe/57499", "784")</f>
      </c>
      <c r="B519" s="4" t="s">
        <f>=HYPERLINK("https://www.leilaoonline.net/lote/detalhe/57499", " Doceira francesa em metal espessurado a prata e vidro mão azul cobalto. 32 cm de altura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=HYPERLINK("https://www.leilaoonline.net/lote/detalhe/57521", "785")</f>
      </c>
      <c r="B520" s="4" t="s">
        <f>=HYPERLINK("https://www.leilaoonline.net/lote/detalhe/57521", " Jogo para chá japonês, porcelana casca de ovo,  Constando 1 leiteira, 4 pratos par bolo e 12 xícaras")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600,00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=HYPERLINK("https://www.leilaoonline.net/lote/detalhe/57500", "786")</f>
      </c>
      <c r="B521" s="4" t="s">
        <f>=HYPERLINK("https://www.leilaoonline.net/lote/detalhe/57500", " Adaga turca de coleção em bronze dourado, aplicação de Pedra.  bainha no mesmo padrão. Peça marcada.28 cm")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150,00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=HYPERLINK("https://www.leilaoonline.net/lote/detalhe/57508", "787")</f>
      </c>
      <c r="B522" s="4" t="s">
        <f>=HYPERLINK("https://www.leilaoonline.net/lote/detalhe/57508", " Conjunto constando 6 porta talheres, PRESTIGE SILVER WARE, em metal banhados a prata, formato de Cavalos.")</f>
      </c>
      <c r="C522" s="4" t="inlineStr">
        <is>
          <t>Vendido</t>
        </is>
      </c>
      <c r="D522" s="4" t="inlineStr">
        <is>
          <t>1</t>
        </is>
      </c>
      <c r="E522" s="5" t="inlineStr">
        <is>
          <t>250,00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=HYPERLINK("https://www.leilaoonline.net/lote/detalhe/57506", "788")</f>
      </c>
      <c r="B523" s="4" t="s">
        <f>=HYPERLINK("https://www.leilaoonline.net/lote/detalhe/57506", " Mesa de centro LUIS XV francesa, em bronze banhada a ouro , cinzelada,. Tampo em Alabastro. Med 43x86x45 cm.")</f>
      </c>
      <c r="C523" s="4" t="inlineStr">
        <is>
          <t>Vendido</t>
        </is>
      </c>
      <c r="D523" s="4" t="inlineStr">
        <is>
          <t>1</t>
        </is>
      </c>
      <c r="E523" s="5" t="inlineStr">
        <is>
          <t>1.000,00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=HYPERLINK("https://www.leilaoonline.net/lote/detalhe/57501", "789")</f>
      </c>
      <c r="B524" s="4" t="s">
        <f>=HYPERLINK("https://www.leilaoonline.net/lote/detalhe/57501", " RELÓGIO AMERICANO,  SESSIONS ÁGUIA EM BRONZE,  BASE DE MADEIRA. ALTURA DE 26,5 CM")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400,00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=HYPERLINK("https://www.leilaoonline.net/lote/detalhe/57513", "790")</f>
      </c>
      <c r="B525" s="4" t="s">
        <f>=HYPERLINK("https://www.leilaoonline.net/lote/detalhe/57513", " SAMOVAR EM METAL ESPESSURADO A PRATA. 25 CM")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500,00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=HYPERLINK("https://www.leilaoonline.net/lote/detalhe/57502", "791")</f>
      </c>
      <c r="B526" s="4" t="s">
        <f>=HYPERLINK("https://www.leilaoonline.net/lote/detalhe/57502", " Relógio de parede alemão, em madeira nobre, 47x28x10 cm")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400,00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=HYPERLINK("https://www.leilaoonline.net/lote/detalhe/57505", "792")</f>
      </c>
      <c r="B527" s="4" t="s">
        <f>=HYPERLINK("https://www.leilaoonline.net/lote/detalhe/57505", " Antigo conjunto galheteiro, ANOS 40, em cerâmica vitrificada  1 bandeja, 1 molheira, 1 galeta, 1 saleiro, 1 pimenteiro e 1 paliteiro. Total 5 peças. Peças marcadas ao fundo. Med.: 6 a 26x20 cm")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350,00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=HYPERLINK("https://www.leilaoonline.net/lote/detalhe/57510", "793")</f>
      </c>
      <c r="B528" s="4" t="s">
        <f>=HYPERLINK("https://www.leilaoonline.net/lote/detalhe/57510", " Lote Com:  videogames antigos ,pecas assessórios revistas minigames cartuchos de Atari,super Nintendo,nintendinho,")</f>
      </c>
      <c r="C528" s="4" t="inlineStr">
        <is>
          <t>Vendido</t>
        </is>
      </c>
      <c r="D528" s="4" t="inlineStr">
        <is>
          <t>1</t>
        </is>
      </c>
      <c r="E528" s="5" t="inlineStr">
        <is>
          <t>900,00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=HYPERLINK("https://www.leilaoonline.net/lote/detalhe/57507", "794")</f>
      </c>
      <c r="B529" s="4" t="s">
        <f>=HYPERLINK("https://www.leilaoonline.net/lote/detalhe/57507", " Balança welmy de 300 quilos")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=HYPERLINK("https://www.leilaoonline.net/lote/detalhe/57523", "795")</f>
      </c>
      <c r="B530" s="4" t="s">
        <f>=HYPERLINK("https://www.leilaoonline.net/lote/detalhe/57523", " Balança fizola de 150 quilos funcionando")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=HYPERLINK("https://www.leilaoonline.net/lote/detalhe/57512", "796")</f>
      </c>
      <c r="B531" s="4" t="s">
        <f>=HYPERLINK("https://www.leilaoonline.net/lote/detalhe/57512", " Balança welmy de 300 quilos")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250,00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=HYPERLINK("https://www.leilaoonline.net/lote/detalhe/57504", "797")</f>
      </c>
      <c r="B532" s="4" t="s">
        <f>=HYPERLINK("https://www.leilaoonline.net/lote/detalhe/57504", " Escultura Leão, em madeira nobre,10x22 cm.")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250,00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=HYPERLINK("https://www.leilaoonline.net/lote/detalhe/58578", "798")</f>
      </c>
      <c r="B533" s="4" t="s">
        <f>=HYPERLINK("https://www.leilaoonline.net/lote/detalhe/58578", " Coleção de LP´s raros -100 unid. - Hip Hop, Promo, House, Super dance")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150,00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=HYPERLINK("https://www.leilaoonline.net/lote/detalhe/58644", "799")</f>
      </c>
      <c r="B534" s="4" t="s">
        <f>=HYPERLINK("https://www.leilaoonline.net/lote/detalhe/58644", " Rechaud Retangular ( Com desgastes) 4 pés com pega vazada - (25 x 38 x 26 cm)  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250,00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=HYPERLINK("https://www.leilaoonline.net/lote/detalhe/58636", "800")</f>
      </c>
      <c r="B535" s="4" t="s">
        <f>=HYPERLINK("https://www.leilaoonline.net/lote/detalhe/58636", " Raro carrinho musical estrela - Funcionando ( 23 x 17cm) ")</f>
      </c>
      <c r="C535" s="4" t="inlineStr">
        <is>
          <t>Não vendido</t>
        </is>
      </c>
      <c r="D535" s="4" t="inlineStr">
        <is>
          <t>0</t>
        </is>
      </c>
      <c r="E535" s="5" t="inlineStr">
        <is>
          <t>100,00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=HYPERLINK("https://www.leilaoonline.net/lote/detalhe/58589", "801")</f>
      </c>
      <c r="B536" s="4" t="s">
        <f>=HYPERLINK("https://www.leilaoonline.net/lote/detalhe/58589", " Pilão de madeira com socador ( 25 x 22 diam.) - socador 32 cm")</f>
      </c>
      <c r="C536" s="4" t="inlineStr">
        <is>
          <t>Vendido</t>
        </is>
      </c>
      <c r="D536" s="4" t="inlineStr">
        <is>
          <t>1</t>
        </is>
      </c>
      <c r="E536" s="5" t="inlineStr">
        <is>
          <t>150,00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=HYPERLINK("https://www.leilaoonline.net/lote/detalhe/58583", "802")</f>
      </c>
      <c r="B537" s="4" t="s">
        <f>=HYPERLINK("https://www.leilaoonline.net/lote/detalhe/58583", " Miniaturas de conjunto em porcelana - 2 ânforas , 2 jarras e 1 xícara 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150,00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=HYPERLINK("https://www.leilaoonline.net/lote/detalhe/58580", "803")</f>
      </c>
      <c r="B538" s="4" t="s">
        <f>=HYPERLINK("https://www.leilaoonline.net/lote/detalhe/58580", " Mesa de centro em jacarandá estilo chipandelli - ( 45 x 45 x 80 cm) 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400,00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=HYPERLINK("https://www.leilaoonline.net/lote/detalhe/58606", "804")</f>
      </c>
      <c r="B539" s="4" t="s">
        <f>=HYPERLINK("https://www.leilaoonline.net/lote/detalhe/58606", " Cômoda bombê luiz XV madeira nobre acabada com raiz de Nogueira marchetada, gavetões, detalhes  em bronze patinado. Tampo em mármore italiano. tamanho: 89 cm (alt.) x 96 (compr) x 53 (prof.)")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2.500,00</t>
        </is>
      </c>
      <c r="F539" s="4" t="inlineStr">
        <is>
          <t>100.00</t>
        </is>
      </c>
    </row>
    <row collapsed="false" customFormat="false" customHeight="false" hidden="false" ht="12.1" outlineLevel="0" r="540">
      <c r="A540" s="5" t="s">
        <f>=HYPERLINK("https://www.leilaoonline.net/lote/detalhe/58586", "805")</f>
      </c>
      <c r="B540" s="4" t="s">
        <f>=HYPERLINK("https://www.leilaoonline.net/lote/detalhe/58586", " Raro faqueiro completo com talheres para peixe em prata 90 Wolff dos anos 60, original.  130 peças.")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900,00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=HYPERLINK("https://www.leilaoonline.net/lote/detalhe/58605", "806")</f>
      </c>
      <c r="B541" s="4" t="s">
        <f>=HYPERLINK("https://www.leilaoonline.net/lote/detalhe/58605", " Relógio americano de parede em madeira")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700,00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=HYPERLINK("https://www.leilaoonline.net/lote/detalhe/58582", "807")</f>
      </c>
      <c r="B542" s="4" t="s">
        <f>=HYPERLINK("https://www.leilaoonline.net/lote/detalhe/58582", " Namoradeira  em jacarandá maciça, antiguidade ( 0,90  x 2.00 x 0,45cm - braço pouco bambo)")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600,00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=HYPERLINK("https://www.leilaoonline.net/lote/detalhe/58593", "808")</f>
      </c>
      <c r="B543" s="4" t="s">
        <f>=HYPERLINK("https://www.leilaoonline.net/lote/detalhe/58593", " Rara poltrona, de  madeira nobre maciça.( 90 cm x 100 cm x 66 cm -  otimo estado.)")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900,00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=HYPERLINK("https://www.leilaoonline.net/lote/detalhe/58579", "809")</f>
      </c>
      <c r="B544" s="4" t="s">
        <f>=HYPERLINK("https://www.leilaoonline.net/lote/detalhe/58579", " Faqueiro PRATA RADIO - 90:  completo 101 peças em metal com banho de prata,  ")</f>
      </c>
      <c r="C544" s="4" t="inlineStr">
        <is>
          <t>Vendido</t>
        </is>
      </c>
      <c r="D544" s="4" t="inlineStr">
        <is>
          <t>1</t>
        </is>
      </c>
      <c r="E544" s="5" t="inlineStr">
        <is>
          <t>900,00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=HYPERLINK("https://www.leilaoonline.net/lote/detalhe/58630", "810")</f>
      </c>
      <c r="B545" s="4" t="s">
        <f>=HYPERLINK("https://www.leilaoonline.net/lote/detalhe/58630", " Lote com: 250 formas de diverso tamanhos novas e usadas")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500,00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=HYPERLINK("https://www.leilaoonline.net/lote/detalhe/58637", "811")</f>
      </c>
      <c r="B546" s="4" t="s">
        <f>=HYPERLINK("https://www.leilaoonline.net/lote/detalhe/58637", " Lote com: 8 Baldes de gelo  inoxidável. Diâmetro médio 21 cm. com 3 pegadores")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450,00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=HYPERLINK("https://www.leilaoonline.net/lote/detalhe/58640", "812")</f>
      </c>
      <c r="B547" s="4" t="s">
        <f>=HYPERLINK("https://www.leilaoonline.net/lote/detalhe/58640", " Lote com: 250 formas de diverso tamanhos novas e usadas")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500,00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=HYPERLINK("https://www.leilaoonline.net/lote/detalhe/58599", "813")</f>
      </c>
      <c r="B548" s="4" t="s">
        <f>=HYPERLINK("https://www.leilaoonline.net/lote/detalhe/58599", " Lote com: 250 formas de diverso tamanhos novas e usadas")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500,00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=HYPERLINK("https://www.leilaoonline.net/lote/detalhe/58634", "814")</f>
      </c>
      <c r="B549" s="4" t="s">
        <f>=HYPERLINK("https://www.leilaoonline.net/lote/detalhe/58634", " Lote com: 250 formas de diverso tamanhos novas e usadas")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=HYPERLINK("https://www.leilaoonline.net/lote/detalhe/58629", "815")</f>
      </c>
      <c r="B550" s="4" t="s">
        <f>=HYPERLINK("https://www.leilaoonline.net/lote/detalhe/58629", " Lote com: 130 formas de diverso tamanhos novas e usadas")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400,00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=HYPERLINK("https://www.leilaoonline.net/lote/detalhe/58613", "816")</f>
      </c>
      <c r="B551" s="4" t="s">
        <f>=HYPERLINK("https://www.leilaoonline.net/lote/detalhe/58613", " Antiga máquina fotográfica AGF - Sem teste")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200,00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=HYPERLINK("https://www.leilaoonline.net/lote/detalhe/58618", "817")</f>
      </c>
      <c r="B552" s="4" t="s">
        <f>=HYPERLINK("https://www.leilaoonline.net/lote/detalhe/58618", " Bandeja de 4 pés  de garras, medidas 61X31 cm, século XX")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350,00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=HYPERLINK("https://www.leilaoonline.net/lote/detalhe/58627", "818")</f>
      </c>
      <c r="B553" s="4" t="s">
        <f>=HYPERLINK("https://www.leilaoonline.net/lote/detalhe/58627", " Antigo telefone de madeira e metal, 78cm de altura")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700,00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=HYPERLINK("https://www.leilaoonline.net/lote/detalhe/58577", "819")</f>
      </c>
      <c r="B554" s="4" t="s">
        <f>=HYPERLINK("https://www.leilaoonline.net/lote/detalhe/58577", " Rara cadeira Savanarola  tamanho 93x55x75cm")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900,00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=HYPERLINK("https://www.leilaoonline.net/lote/detalhe/58608", "820")</f>
      </c>
      <c r="B555" s="4" t="s">
        <f>=HYPERLINK("https://www.leilaoonline.net/lote/detalhe/58608", " Balança de ourives, tamanho 50X40X28cm")</f>
      </c>
      <c r="C555" s="4" t="inlineStr">
        <is>
          <t>Não vendido</t>
        </is>
      </c>
      <c r="D555" s="4" t="inlineStr">
        <is>
          <t>0</t>
        </is>
      </c>
      <c r="E555" s="5" t="inlineStr">
        <is>
          <t>900,00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=HYPERLINK("https://www.leilaoonline.net/lote/detalhe/58635", "821")</f>
      </c>
      <c r="B556" s="4" t="s">
        <f>=HYPERLINK("https://www.leilaoonline.net/lote/detalhe/58635", " Sopeira Antiga Metal Espessurado A Prata ")</f>
      </c>
      <c r="C556" s="4" t="inlineStr">
        <is>
          <t>Vendido</t>
        </is>
      </c>
      <c r="D556" s="4" t="inlineStr">
        <is>
          <t>1</t>
        </is>
      </c>
      <c r="E556" s="5" t="inlineStr">
        <is>
          <t>150,00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=HYPERLINK("https://www.leilaoonline.net/lote/detalhe/58628", "822")</f>
      </c>
      <c r="B557" s="4" t="s">
        <f>=HYPERLINK("https://www.leilaoonline.net/lote/detalhe/58628", " Lote com: 3 bandejas metal espessurado à prata - 39 cm")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350,00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=HYPERLINK("https://www.leilaoonline.net/lote/detalhe/58604", "823")</f>
      </c>
      <c r="B558" s="4" t="s">
        <f>=HYPERLINK("https://www.leilaoonline.net/lote/detalhe/58604", " Mesa de centro em madeira embuia 45x79x44cm")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350,00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=HYPERLINK("https://www.leilaoonline.net/lote/detalhe/58592", "824")</f>
      </c>
      <c r="B559" s="4" t="s">
        <f>=HYPERLINK("https://www.leilaoonline.net/lote/detalhe/58592", " Jogo com Bowl  e bandeja fracalanza - 14x33 cm  Bandeja  53x36 cm")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150,00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=HYPERLINK("https://www.leilaoonline.net/lote/detalhe/58615", "825")</f>
      </c>
      <c r="B560" s="4" t="s">
        <f>=HYPERLINK("https://www.leilaoonline.net/lote/detalhe/58615", " Lote com: 4 travessas fundas em inox - 03x26x20 cm maior e 03x20x13 cm menor")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100,00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=HYPERLINK("https://www.leilaoonline.net/lote/detalhe/58602", "826")</f>
      </c>
      <c r="B561" s="4" t="s">
        <f>=HYPERLINK("https://www.leilaoonline.net/lote/detalhe/58602", " Balança anos 70 feita de madeira , com guarnições em metal dourado com Termômetro embutido funcionando. 20x18 cm")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100,00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=HYPERLINK("https://www.leilaoonline.net/lote/detalhe/58617", "827")</f>
      </c>
      <c r="B562" s="4" t="s">
        <f>=HYPERLINK("https://www.leilaoonline.net/lote/detalhe/58617", " Lote com: duas floreiras marroquinas, bronze dourado, altura 25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200,00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=HYPERLINK("https://www.leilaoonline.net/lote/detalhe/58584", "828")</f>
      </c>
      <c r="B563" s="4" t="s">
        <f>=HYPERLINK("https://www.leilaoonline.net/lote/detalhe/58584", " Imagem, em jacarandá maciço, entalhada a mão, Cristo.30x25 cm")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300,00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=HYPERLINK("https://www.leilaoonline.net/lote/detalhe/58595", "829")</f>
      </c>
      <c r="B564" s="4" t="s">
        <f>=HYPERLINK("https://www.leilaoonline.net/lote/detalhe/58595", " Jogo de chá europeia, em metal espessurado a prata 2 bules, 1 açucareiro, 1 tea cad, 1 cremeira. Med.: 15 a 25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300,00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=HYPERLINK("https://www.leilaoonline.net/lote/detalhe/58603", "830")</f>
      </c>
      <c r="B565" s="4" t="s">
        <f>=HYPERLINK("https://www.leilaoonline.net/lote/detalhe/58603", " Lote com: 2  enfeites metal espessurado a prata, 11x/5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200,00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=HYPERLINK("https://www.leilaoonline.net/lote/detalhe/58581", "831")</f>
      </c>
      <c r="B566" s="4" t="s">
        <f>=HYPERLINK("https://www.leilaoonline.net/lote/detalhe/58581", " Relógio Technos Classic Steel, NUNCA USADO na embalagem original")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200,00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=HYPERLINK("https://www.leilaoonline.net/lote/detalhe/58619", "832")</f>
      </c>
      <c r="B567" s="4" t="s">
        <f>=HYPERLINK("https://www.leilaoonline.net/lote/detalhe/58619", " Antiga garrucha decorativa em madeira e bronze - 30cm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=HYPERLINK("https://www.leilaoonline.net/lote/detalhe/58610", "833")</f>
      </c>
      <c r="B568" s="4" t="s">
        <f>=HYPERLINK("https://www.leilaoonline.net/lote/detalhe/58610", " Relógio Technos Executive , pulseira com alongador de aço e dourado, novo com manual")</f>
      </c>
      <c r="C568" s="4" t="inlineStr">
        <is>
          <t>Não vendido</t>
        </is>
      </c>
      <c r="D568" s="4" t="inlineStr">
        <is>
          <t>0</t>
        </is>
      </c>
      <c r="E568" s="5" t="inlineStr">
        <is>
          <t>250,00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=HYPERLINK("https://www.leilaoonline.net/lote/detalhe/58597", "834")</f>
      </c>
      <c r="B569" s="4" t="s">
        <f>=HYPERLINK("https://www.leilaoonline.net/lote/detalhe/58597", " Faqueiro de talheres, dourado, 40 peças,")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250,00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=HYPERLINK("https://www.leilaoonline.net/lote/detalhe/58645", "835")</f>
      </c>
      <c r="B570" s="4" t="s">
        <f>=HYPERLINK("https://www.leilaoonline.net/lote/detalhe/58645", " Esculturas de bronze Faisão 32 cm de comprimento")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250,00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=HYPERLINK("https://www.leilaoonline.net/lote/detalhe/58587", "836")</f>
      </c>
      <c r="B571" s="4" t="s">
        <f>=HYPERLINK("https://www.leilaoonline.net/lote/detalhe/58587", " Par de Castiçais, inglês, de metal, 29 cm de altura.")</f>
      </c>
      <c r="C571" s="4" t="inlineStr">
        <is>
          <t>Não vendido</t>
        </is>
      </c>
      <c r="D571" s="4" t="inlineStr">
        <is>
          <t>0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=HYPERLINK("https://www.leilaoonline.net/lote/detalhe/58639", "837")</f>
      </c>
      <c r="B572" s="4" t="s">
        <f>=HYPERLINK("https://www.leilaoonline.net/lote/detalhe/58639", " Relógio Seiko, dourado, 100 m, com extensão da pulseira, sem uso")</f>
      </c>
      <c r="C572" s="4" t="inlineStr">
        <is>
          <t>Não vendido</t>
        </is>
      </c>
      <c r="D572" s="4" t="inlineStr">
        <is>
          <t>0</t>
        </is>
      </c>
      <c r="E572" s="5" t="inlineStr">
        <is>
          <t>250,00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=HYPERLINK("https://www.leilaoonline.net/lote/detalhe/58600", "838")</f>
      </c>
      <c r="B573" s="4" t="s">
        <f>=HYPERLINK("https://www.leilaoonline.net/lote/detalhe/58600", " faqueiro coreano,  banhado a ouro, Sendo: :12 garfos, 12 colheres para sopa, 12 facas, 12 garfos para sobremesa, 12 colheres para sobremesa.Total: 60 peças. ")</f>
      </c>
      <c r="C573" s="4" t="inlineStr">
        <is>
          <t>Vendido</t>
        </is>
      </c>
      <c r="D573" s="4" t="inlineStr">
        <is>
          <t>2</t>
        </is>
      </c>
      <c r="E573" s="5" t="inlineStr">
        <is>
          <t>500,00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=HYPERLINK("https://www.leilaoonline.net/lote/detalhe/58648", "839")</f>
      </c>
      <c r="B574" s="4" t="s">
        <f>=HYPERLINK("https://www.leilaoonline.net/lote/detalhe/58648", " Candelabros, Ingleses, em cobre banho de prata,  podem ser usados como castiçal, partes removíveis (46cm x 41cm). 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900,00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=HYPERLINK("https://www.leilaoonline.net/lote/detalhe/58623", "840")</f>
      </c>
      <c r="B575" s="4" t="s">
        <f>=HYPERLINK("https://www.leilaoonline.net/lote/detalhe/58623", " Lote com: 10 peças espessuradas à prata e aço inox vários - modelos e marcas e tamanhos, tamanho maior: 53 x 33 cm")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850,00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=HYPERLINK("https://www.leilaoonline.net/lote/detalhe/58616", "841")</f>
      </c>
      <c r="B576" s="4" t="s">
        <f>=HYPERLINK("https://www.leilaoonline.net/lote/detalhe/58616", " lote com: 26 peças diversas espessurada à prata. maior mede 16 cm.")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300,00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=HYPERLINK("https://www.leilaoonline.net/lote/detalhe/58594", "842")</f>
      </c>
      <c r="B577" s="4" t="s">
        <f>=HYPERLINK("https://www.leilaoonline.net/lote/detalhe/58594", " Lote com: peças diversas em bronze e metal dourado.  vários tamanhos Altura da maior: 34 cm. Bule - aparentemente em cobre. 36 cm.")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150,00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=HYPERLINK("https://www.leilaoonline.net/lote/detalhe/58647", "843")</f>
      </c>
      <c r="B578" s="4" t="s">
        <f>=HYPERLINK("https://www.leilaoonline.net/lote/detalhe/58647", " Fruteira espessurada à prata. 31 x 27 cm. Cálice espessurado à prata. 27 cm")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150,00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=HYPERLINK("https://www.leilaoonline.net/lote/detalhe/58598", "844")</f>
      </c>
      <c r="B579" s="4" t="s">
        <f>=HYPERLINK("https://www.leilaoonline.net/lote/detalhe/58598", " Lote com: 20 peças diversas espessuradas à prata. varios tamanhos - maior 28 cm 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400,00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=HYPERLINK("https://www.leilaoonline.net/lote/detalhe/58641", "845")</f>
      </c>
      <c r="B580" s="4" t="s">
        <f>=HYPERLINK("https://www.leilaoonline.net/lote/detalhe/58641", "  Lote com diversos itens de informática com impressoras")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250,00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=HYPERLINK("https://www.leilaoonline.net/lote/detalhe/58625", "846")</f>
      </c>
      <c r="B581" s="4" t="s">
        <f>=HYPERLINK("https://www.leilaoonline.net/lote/detalhe/58625", " Corrente prata 925")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=HYPERLINK("https://www.leilaoonline.net/lote/detalhe/58626", "847")</f>
      </c>
      <c r="B582" s="4" t="s">
        <f>=HYPERLINK("https://www.leilaoonline.net/lote/detalhe/58626", " Castiçal candelabro importado em metal tamanho,28 x 20cm")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150,00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=HYPERLINK("https://www.leilaoonline.net/lote/detalhe/58585", "848")</f>
      </c>
      <c r="B583" s="4" t="s">
        <f>=HYPERLINK("https://www.leilaoonline.net/lote/detalhe/58585", " Raro projetor Viewlex importado USA- conservado, ligando - maleta original.  Mede 36 x 23 x 13cm.")</f>
      </c>
      <c r="C583" s="4" t="inlineStr">
        <is>
          <t>Não vendido</t>
        </is>
      </c>
      <c r="D583" s="4" t="inlineStr">
        <is>
          <t>0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=HYPERLINK("https://www.leilaoonline.net/lote/detalhe/58607", "849")</f>
      </c>
      <c r="B584" s="4" t="s">
        <f>=HYPERLINK("https://www.leilaoonline.net/lote/detalhe/58607",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900,00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=HYPERLINK("https://www.leilaoonline.net/lote/detalhe/58609", "850")</f>
      </c>
      <c r="B585" s="4" t="s">
        <f>=HYPERLINK("https://www.leilaoonline.net/lote/detalhe/58609", " duas colheres de parede  em madeira 56cm")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80,00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=HYPERLINK("https://www.leilaoonline.net/lote/detalhe/58624", "851")</f>
      </c>
      <c r="B586" s="4" t="s">
        <f>=HYPERLINK("https://www.leilaoonline.net/lote/detalhe/58624", " Medalhão em metal - Com detalhes em alto relevo")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100,00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=HYPERLINK("https://www.leilaoonline.net/lote/detalhe/58588", "852")</f>
      </c>
      <c r="B587" s="4" t="s">
        <f>=HYPERLINK("https://www.leilaoonline.net/lote/detalhe/58588", " Lote com: diversos itens antigos coleção,canetas, isqueiros,notas,moedas,abridores,abajur etc")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150,00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=HYPERLINK("https://www.leilaoonline.net/lote/detalhe/58614", "853")</f>
      </c>
      <c r="B588" s="4" t="s">
        <f>=HYPERLINK("https://www.leilaoonline.net/lote/detalhe/58614", " Lote com: canetas de tintas antigas canivete  déc de 80,mais itens escolares")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=HYPERLINK("https://www.leilaoonline.net/lote/detalhe/58601", "854")</f>
      </c>
      <c r="B589" s="4" t="s">
        <f>=HYPERLINK("https://www.leilaoonline.net/lote/detalhe/58601", " Lote com: pranchas e secador - funcionando 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50,00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=HYPERLINK("https://www.leilaoonline.net/lote/detalhe/58612", "855")</f>
      </c>
      <c r="B590" s="4" t="s">
        <f>=HYPERLINK("https://www.leilaoonline.net/lote/detalhe/58612", " Lote com: carregador antigo de pilhas,e rebobinadores de fitas de vhs e  canteadeira antiga 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=HYPERLINK("https://www.leilaoonline.net/lote/detalhe/58591", "856")</f>
      </c>
      <c r="B591" s="4" t="s">
        <f>=HYPERLINK("https://www.leilaoonline.net/lote/detalhe/58591", " Apontador de lápis antigo - funcionando")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=HYPERLINK("https://www.leilaoonline.net/lote/detalhe/58649", "857")</f>
      </c>
      <c r="B592" s="4" t="s">
        <f>=HYPERLINK("https://www.leilaoonline.net/lote/detalhe/58649", " Escultura em madeira maciça - pantera  160 cm de comprimento,  65 cm de altura.")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3.500,00</t>
        </is>
      </c>
      <c r="F592" s="4" t="inlineStr">
        <is>
          <t>250.00</t>
        </is>
      </c>
    </row>
    <row collapsed="false" customFormat="false" customHeight="false" hidden="false" ht="12.1" outlineLevel="0" r="593">
      <c r="A593" s="5" t="s">
        <f>=HYPERLINK("https://www.leilaoonline.net/lote/detalhe/58590", "858")</f>
      </c>
      <c r="B593" s="4" t="s">
        <f>=HYPERLINK("https://www.leilaoonline.net/lote/detalhe/58590", " Escultura em madeira nobre de leão.  220 cm de comprimento,  95 cm de altura. Peso  - 500 kg")</f>
      </c>
      <c r="C593" s="4" t="inlineStr">
        <is>
          <t>Não vendido</t>
        </is>
      </c>
      <c r="D593" s="4" t="inlineStr">
        <is>
          <t>0</t>
        </is>
      </c>
      <c r="E593" s="5" t="inlineStr">
        <is>
          <t>5.000,00</t>
        </is>
      </c>
      <c r="F593" s="4" t="inlineStr">
        <is>
          <t>250.00</t>
        </is>
      </c>
    </row>
    <row collapsed="false" customFormat="false" customHeight="false" hidden="false" ht="12.1" outlineLevel="0" r="594">
      <c r="A594" s="5" t="s">
        <f>=HYPERLINK("https://www.leilaoonline.net/lote/detalhe/58646", "859")</f>
      </c>
      <c r="B594" s="4" t="s">
        <f>=HYPERLINK("https://www.leilaoonline.net/lote/detalhe/58646", " Escultura de ferro fundido,   198cm de altura")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7.000,00</t>
        </is>
      </c>
      <c r="F594" s="4" t="inlineStr">
        <is>
          <t>250.00</t>
        </is>
      </c>
    </row>
    <row collapsed="false" customFormat="false" customHeight="false" hidden="false" ht="12.1" outlineLevel="0" r="595">
      <c r="A595" s="5" t="s">
        <f>=HYPERLINK("https://www.leilaoonline.net/lote/detalhe/58621", "860")</f>
      </c>
      <c r="B595" s="4" t="s">
        <f>=HYPERLINK("https://www.leilaoonline.net/lote/detalhe/58621", " Rara escultura de madeira entalhada, de peixe ROBALO. tamanho 198cm de altura. 78cm de largura.")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15.000,00</t>
        </is>
      </c>
      <c r="F595" s="4" t="inlineStr">
        <is>
          <t>250.00</t>
        </is>
      </c>
    </row>
    <row collapsed="false" customFormat="false" customHeight="false" hidden="false" ht="12.1" outlineLevel="0" r="596">
      <c r="A596" s="5" t="s">
        <f>=HYPERLINK("https://www.leilaoonline.net/lote/detalhe/58611", "861")</f>
      </c>
      <c r="B596" s="4" t="s">
        <f>=HYPERLINK("https://www.leilaoonline.net/lote/detalhe/58611", " Rara e única escultura de caranguejo importada - Apróx 1.50m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8.000,00</t>
        </is>
      </c>
      <c r="F596" s="4" t="inlineStr">
        <is>
          <t>250.00</t>
        </is>
      </c>
    </row>
    <row collapsed="false" customFormat="false" customHeight="false" hidden="false" ht="12.1" outlineLevel="0" r="597">
      <c r="A597" s="5" t="s">
        <f>=HYPERLINK("https://www.leilaoonline.net/lote/detalhe/58620", "862")</f>
      </c>
      <c r="B597" s="4" t="s">
        <f>=HYPERLINK("https://www.leilaoonline.net/lote/detalhe/58620", " Rara coleção - espadas dinastias aparentemente de bronze")</f>
      </c>
      <c r="C597" s="4" t="inlineStr">
        <is>
          <t>Vendido</t>
        </is>
      </c>
      <c r="D597" s="4" t="inlineStr">
        <is>
          <t>17</t>
        </is>
      </c>
      <c r="E597" s="5" t="inlineStr">
        <is>
          <t>950,00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=HYPERLINK("https://www.leilaoonline.net/lote/detalhe/58642", "863")</f>
      </c>
      <c r="B598" s="4" t="s">
        <f>=HYPERLINK("https://www.leilaoonline.net/lote/detalhe/58642", " Coleção com 5 reloginhos antigos")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100,00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=HYPERLINK("https://www.leilaoonline.net/lote/detalhe/58596", "864")</f>
      </c>
      <c r="B599" s="4" t="s">
        <f>=HYPERLINK("https://www.leilaoonline.net/lote/detalhe/58596", " Escultura em madeira maciça -  89 cm altura")</f>
      </c>
      <c r="C599" s="4" t="inlineStr">
        <is>
          <t>Não vendido</t>
        </is>
      </c>
      <c r="D599" s="4" t="inlineStr">
        <is>
          <t>0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=HYPERLINK("https://www.leilaoonline.net/lote/detalhe/58638", "865")</f>
      </c>
      <c r="B600" s="4" t="s">
        <f>=HYPERLINK("https://www.leilaoonline.net/lote/detalhe/58638", " Coleção com 5 reloginhos antigos")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=HYPERLINK("https://www.leilaoonline.net/lote/detalhe/58622", "866")</f>
      </c>
      <c r="B601" s="4" t="s">
        <f>=HYPERLINK("https://www.leilaoonline.net/lote/detalhe/58622", " Projetor de slides marca Projecflx sem teste")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100,00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=HYPERLINK("https://www.leilaoonline.net/lote/detalhe/58631", "867")</f>
      </c>
      <c r="B602" s="4" t="s">
        <f>=HYPERLINK("https://www.leilaoonline.net/lote/detalhe/58631", " Coleção com 5 reloginhos antigos 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100,00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=HYPERLINK("https://www.leilaoonline.net/lote/detalhe/58633", "868")</f>
      </c>
      <c r="B603" s="4" t="s">
        <f>=HYPERLINK("https://www.leilaoonline.net/lote/detalhe/58633", " Projetor sonoro de 8 mm  Magnon modelo SD-800,37 x 25 x 33 cm. sem teste")</f>
      </c>
      <c r="C603" s="4" t="inlineStr">
        <is>
          <t>Não vendido</t>
        </is>
      </c>
      <c r="D603" s="4" t="inlineStr">
        <is>
          <t>0</t>
        </is>
      </c>
      <c r="E603" s="5" t="inlineStr">
        <is>
          <t>150,00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=HYPERLINK("https://www.leilaoonline.net/lote/detalhe/58650", "869")</f>
      </c>
      <c r="B604" s="4" t="s">
        <f>=HYPERLINK("https://www.leilaoonline.net/lote/detalhe/58650", " Coleção com 5 reloginhos antigos")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100,00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=HYPERLINK("https://www.leilaoonline.net/lote/detalhe/58632", "870")</f>
      </c>
      <c r="B605" s="4" t="s">
        <f>=HYPERLINK("https://www.leilaoonline.net/lote/detalhe/58632", " Maquina de moer carne indústrial - funcionando")</f>
      </c>
      <c r="C605" s="4" t="inlineStr">
        <is>
          <t>Não vendido</t>
        </is>
      </c>
      <c r="D605" s="4" t="inlineStr">
        <is>
          <t>0</t>
        </is>
      </c>
      <c r="E605" s="5" t="inlineStr">
        <is>
          <t>3.500,00</t>
        </is>
      </c>
      <c r="F605" s="4" t="inlineStr">
        <is>
          <t>250.00</t>
        </is>
      </c>
    </row>
    <row collapsed="false" customFormat="false" customHeight="false" hidden="false" ht="12.1" outlineLevel="0" r="606">
      <c r="A606" s="5" t="s">
        <f>=HYPERLINK("https://www.leilaoonline.net/lote/detalhe/58651", "871")</f>
      </c>
      <c r="B606" s="4" t="s">
        <f>=HYPERLINK("https://www.leilaoonline.net/lote/detalhe/58651", " Replica pistola SMITH 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400,00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=HYPERLINK("https://www.leilaoonline.net/lote/detalhe/58643", "872")</f>
      </c>
      <c r="B607" s="4" t="s">
        <f>=HYPERLINK("https://www.leilaoonline.net/lote/detalhe/58643", " Coleção particular de conversões de fitas vhs pra DVDs  filmes,novelas antigas, desenho da decada 70,80,seriados antigos,Filmes raros gravados da tv aberta- Apróx 5000 dvds")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2.500,00</t>
        </is>
      </c>
      <c r="F607" s="4" t="inlineStr">
        <is>
          <t>250.00</t>
        </is>
      </c>
    </row>
    <row collapsed="false" customFormat="false" customHeight="false" hidden="false" ht="12.1" outlineLevel="0" r="608">
      <c r="A608" s="5" t="s">
        <f>=HYPERLINK("https://www.leilaoonline.net/lote/detalhe/58652", "873")</f>
      </c>
      <c r="B608" s="4" t="s">
        <f>=HYPERLINK("https://www.leilaoonline.net/lote/detalhe/58652", "Escultura rara - Apróx 1.30")</f>
      </c>
      <c r="C608" s="4" t="inlineStr">
        <is>
          <t>Não vendido</t>
        </is>
      </c>
      <c r="D608" s="4" t="inlineStr">
        <is>
          <t>0</t>
        </is>
      </c>
      <c r="E608" s="5" t="inlineStr">
        <is>
          <t>1.000,00</t>
        </is>
      </c>
      <c r="F608" s="4" t="inlineStr">
        <is>
          <t>100.00</t>
        </is>
      </c>
    </row>
    <row collapsed="false" customFormat="false" customHeight="false" hidden="false" ht="12.1" outlineLevel="0" r="609">
      <c r="A609" s="5" t="s">
        <f>=HYPERLINK("https://www.leilaoonline.net/lote/detalhe/58653", "874")</f>
      </c>
      <c r="B609" s="4" t="s">
        <f>=HYPERLINK("https://www.leilaoonline.net/lote/detalhe/58653", "Escultura - Onça - Apróx 70cm")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1.500,00</t>
        </is>
      </c>
      <c r="F609" s="4" t="inlineStr">
        <is>
          <t>100.00</t>
        </is>
      </c>
    </row>
    <row collapsed="false" customFormat="false" customHeight="false" hidden="false" ht="12.1" outlineLevel="0" r="610">
      <c r="A610" s="5" t="s">
        <f>=HYPERLINK("https://www.leilaoonline.net/lote/detalhe/58654", "875")</f>
      </c>
      <c r="B610" s="4" t="s">
        <f>=HYPERLINK("https://www.leilaoonline.net/lote/detalhe/58654", "Escultura importada - Apróx. 1.50m")</f>
      </c>
      <c r="C610" s="4" t="inlineStr">
        <is>
          <t>Não vendido</t>
        </is>
      </c>
      <c r="D610" s="4" t="inlineStr">
        <is>
          <t>0</t>
        </is>
      </c>
      <c r="E610" s="5" t="inlineStr">
        <is>
          <t>13.000,00</t>
        </is>
      </c>
      <c r="F610" s="4" t="inlineStr">
        <is>
          <t>250.00</t>
        </is>
      </c>
    </row>
    <row collapsed="false" customFormat="false" customHeight="false" hidden="false" ht="12.1" outlineLevel="0" r="611">
      <c r="A611" s="5" t="s">
        <f>=HYPERLINK("https://www.leilaoonline.net/lote/detalhe/58655", "876")</f>
      </c>
      <c r="B611" s="4" t="s">
        <f>=HYPERLINK("https://www.leilaoonline.net/lote/detalhe/58655", "Escultura importada - tartaruga - Apróx 90cm 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5.500,00</t>
        </is>
      </c>
      <c r="F611" s="4" t="inlineStr">
        <is>
          <t>250.00</t>
        </is>
      </c>
    </row>
    <row collapsed="false" customFormat="false" customHeight="false" hidden="false" ht="12.1" outlineLevel="0" r="612">
      <c r="A612" s="5" t="s">
        <f>=HYPERLINK("https://www.leilaoonline.net/lote/detalhe/58656", "877")</f>
      </c>
      <c r="B612" s="4" t="s">
        <f>=HYPERLINK("https://www.leilaoonline.net/lote/detalhe/58656", "Lote com: 20 uni. Chevrolet Collection - sem uso - na caixa - escala 1:43")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350,00</t>
        </is>
      </c>
      <c r="F6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2026-07-01T07:51:34.00Z</dcterms:created>
  <dc:creator>Tellks Tecnologia</dc:creator>
  <cp:revision>0</cp:revision>
</cp:coreProperties>
</file>